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001_2000\"/>
    </mc:Choice>
  </mc:AlternateContent>
  <xr:revisionPtr revIDLastSave="0" documentId="8_{93F36885-6BD5-4C75-8DC3-13EFDB603AA4}" xr6:coauthVersionLast="47" xr6:coauthVersionMax="47" xr10:uidLastSave="{00000000-0000-0000-0000-000000000000}"/>
  <bookViews>
    <workbookView xWindow="-108" yWindow="-108" windowWidth="23256" windowHeight="12576" tabRatio="977" xr2:uid="{00000000-000D-0000-FFFF-FFFF00000000}"/>
  </bookViews>
  <sheets>
    <sheet name="СВОД" sheetId="4" r:id="rId1"/>
    <sheet name="Н 0001" sheetId="33" r:id="rId2"/>
  </sheets>
  <definedNames>
    <definedName name="_ftn1" localSheetId="0">СВОД!$A$29</definedName>
    <definedName name="_ftnref1" localSheetId="0">СВОД!#REF!</definedName>
    <definedName name="_xlnm.Print_Area" localSheetId="0">СВОД!$A$1:$F$36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3" l="1"/>
  <c r="E26" i="33"/>
  <c r="D26" i="33"/>
  <c r="D24" i="33"/>
  <c r="F19" i="33"/>
  <c r="E19" i="33"/>
  <c r="D19" i="33"/>
  <c r="D17" i="33"/>
  <c r="D25" i="33" l="1"/>
  <c r="E25" i="33"/>
  <c r="D18" i="33"/>
  <c r="E18" i="33"/>
  <c r="E24" i="33"/>
  <c r="E17" i="33"/>
  <c r="D22" i="33" l="1"/>
  <c r="E22" i="33"/>
  <c r="D15" i="33"/>
  <c r="E15" i="33"/>
  <c r="C26" i="33" l="1"/>
  <c r="C25" i="33"/>
  <c r="C24" i="33"/>
  <c r="C23" i="33"/>
  <c r="K22" i="33"/>
  <c r="J22" i="33"/>
  <c r="I22" i="33"/>
  <c r="F22" i="33"/>
  <c r="I20" i="33"/>
  <c r="K19" i="33"/>
  <c r="K20" i="33" s="1"/>
  <c r="J19" i="33"/>
  <c r="J20" i="33" s="1"/>
  <c r="I19" i="33"/>
  <c r="C19" i="33"/>
  <c r="C18" i="33"/>
  <c r="C17" i="33"/>
  <c r="C16" i="33"/>
  <c r="F15" i="33"/>
  <c r="D14" i="33"/>
  <c r="F21" i="33" l="1"/>
  <c r="J24" i="33"/>
  <c r="D21" i="33"/>
  <c r="K24" i="33"/>
  <c r="E21" i="33"/>
  <c r="C21" i="33" s="1"/>
  <c r="D20" i="33"/>
  <c r="C22" i="33"/>
  <c r="I24" i="33"/>
  <c r="K17" i="33"/>
  <c r="F14" i="33"/>
  <c r="J17" i="33"/>
  <c r="E14" i="33"/>
  <c r="C14" i="33" s="1"/>
  <c r="I17" i="33"/>
  <c r="C15" i="33"/>
  <c r="D13" i="33"/>
  <c r="E20" i="33" l="1"/>
  <c r="C20" i="33" s="1"/>
  <c r="F20" i="33"/>
  <c r="D27" i="33"/>
  <c r="F13" i="33"/>
  <c r="E13" i="33"/>
  <c r="D12" i="33"/>
  <c r="E27" i="33" l="1"/>
  <c r="F27" i="33"/>
  <c r="C12" i="33"/>
  <c r="C27" i="33"/>
  <c r="F12" i="33"/>
  <c r="E12" i="33"/>
  <c r="C13" i="33"/>
</calcChain>
</file>

<file path=xl/sharedStrings.xml><?xml version="1.0" encoding="utf-8"?>
<sst xmlns="http://schemas.openxmlformats.org/spreadsheetml/2006/main" count="85" uniqueCount="45">
  <si>
    <t>Код</t>
  </si>
  <si>
    <t>Назва</t>
  </si>
  <si>
    <t>Загальний фонд</t>
  </si>
  <si>
    <t>Спеціальний фонд</t>
  </si>
  <si>
    <t>Разом</t>
  </si>
  <si>
    <t>розвитку</t>
  </si>
  <si>
    <t>Внутрішнє фінансування</t>
  </si>
  <si>
    <t>Всього за типом кредитора</t>
  </si>
  <si>
    <t>Всього за типом боргового зобов’язання</t>
  </si>
  <si>
    <t xml:space="preserve">у т.ч. бюджет </t>
  </si>
  <si>
    <t>Фінансування за активними операціями</t>
  </si>
  <si>
    <t>Загальне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</si>
  <si>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</si>
  <si>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</si>
  <si>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</si>
  <si>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</si>
  <si>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Зміна обсягів бюджетних коштів</t>
  </si>
  <si>
    <t>Усього</t>
  </si>
  <si>
    <t>02100000000                                            (код бюджету)</t>
  </si>
  <si>
    <t xml:space="preserve">Директор Департаменту фінансів обласної державної адміністрації                                                                                                                         </t>
  </si>
  <si>
    <t xml:space="preserve"> М.КОПАЧЕВСЬКИЙ</t>
  </si>
  <si>
    <t>Додаток 2</t>
  </si>
  <si>
    <t xml:space="preserve">Перший заступник голови обласної Ради     </t>
  </si>
  <si>
    <t>В.КІСТІОН</t>
  </si>
  <si>
    <t>( грн)</t>
  </si>
  <si>
    <t>Для балансу-розділили вільних залишків</t>
  </si>
  <si>
    <t>ЗФ</t>
  </si>
  <si>
    <t>СФ</t>
  </si>
  <si>
    <t>БР</t>
  </si>
  <si>
    <t>ПЕРЕКИДКА</t>
  </si>
  <si>
    <t>мин.розпор</t>
  </si>
  <si>
    <t>перевірка</t>
  </si>
  <si>
    <t>до додатку 2 "Фінансування обласного бюджету на 2022 рік" до рішення 15 сесії обласної Ради 8 скликання від 24 грудня 2021 року № 288 "Про обласний бюджет на 2022 рік"</t>
  </si>
  <si>
    <t>ЗМІНИ</t>
  </si>
  <si>
    <t>до пояснювальної записки                                                до наказу Начальника 
обласної військової адміністрації</t>
  </si>
  <si>
    <t>Додаток 2.1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</si>
  <si>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</t>
  </si>
  <si>
    <t>Передача коштів із спеціального до загального фонду бюджету</t>
  </si>
  <si>
    <t xml:space="preserve">Передача коштів із спеціального до загального фонду бюджету </t>
  </si>
  <si>
    <t xml:space="preserve"> __ жовтня 2022 року №</t>
  </si>
  <si>
    <t>Уточнені показники фінансування обласного бюджету на 2023 рік</t>
  </si>
  <si>
    <t xml:space="preserve">Директор Департаменту фінансів обласної військової адміністрації     </t>
  </si>
  <si>
    <t>М. КОПАЧЕВСЬКИЙ</t>
  </si>
  <si>
    <t>до наказу начальника  
обласної військової адміністрації</t>
  </si>
  <si>
    <t xml:space="preserve"> 07.12.2023 року № 1449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</si>
</sst>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0"/>
  </numFmts>
  <fonts count="2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>
      <alignment vertical="top"/>
    </xf>
  </cellStyleXfs>
  <cellXfs count="151">
    <xf numFmtId="0" fontId="0" fillId="0" borderId="0" xfId="0"/>
    <xf numFmtId="0" fontId="6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0" borderId="0" xfId="0" applyNumberFormat="1" applyFont="1"/>
    <xf numFmtId="0" fontId="2" fillId="0" borderId="0" xfId="0" applyFont="1"/>
    <xf numFmtId="0" fontId="1" fillId="0" borderId="0" xfId="0" applyFont="1"/>
    <xf numFmtId="164" fontId="6" fillId="0" borderId="0" xfId="0" applyNumberFormat="1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4" fontId="6" fillId="0" borderId="0" xfId="0" applyNumberFormat="1" applyFont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6" xfId="0" applyNumberFormat="1" applyFont="1" applyBorder="1"/>
    <xf numFmtId="0" fontId="6" fillId="0" borderId="7" xfId="0" applyFont="1" applyBorder="1"/>
    <xf numFmtId="2" fontId="6" fillId="0" borderId="0" xfId="0" applyNumberFormat="1" applyFont="1"/>
    <xf numFmtId="0" fontId="19" fillId="0" borderId="8" xfId="0" applyFont="1" applyBorder="1" applyAlignment="1">
      <alignment horizontal="center" wrapText="1"/>
    </xf>
    <xf numFmtId="0" fontId="18" fillId="0" borderId="0" xfId="0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horizontal="center" vertical="top" wrapText="1"/>
    </xf>
    <xf numFmtId="4" fontId="6" fillId="2" borderId="0" xfId="0" applyNumberFormat="1" applyFont="1" applyFill="1"/>
    <xf numFmtId="0" fontId="5" fillId="2" borderId="0" xfId="0" applyFont="1" applyFill="1"/>
    <xf numFmtId="4" fontId="23" fillId="2" borderId="0" xfId="1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/>
    <xf numFmtId="4" fontId="6" fillId="2" borderId="1" xfId="0" applyNumberFormat="1" applyFont="1" applyFill="1" applyBorder="1"/>
    <xf numFmtId="4" fontId="24" fillId="0" borderId="1" xfId="0" applyNumberFormat="1" applyFont="1" applyBorder="1"/>
    <xf numFmtId="0" fontId="6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0" xfId="0" applyFont="1" applyFill="1" applyAlignment="1">
      <alignment horizontal="center"/>
    </xf>
    <xf numFmtId="0" fontId="19" fillId="4" borderId="8" xfId="0" applyFont="1" applyFill="1" applyBorder="1" applyAlignment="1">
      <alignment horizontal="center" wrapText="1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/>
    <xf numFmtId="0" fontId="11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6" fillId="4" borderId="1" xfId="0" applyFont="1" applyFill="1" applyBorder="1"/>
    <xf numFmtId="0" fontId="12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4" fontId="6" fillId="4" borderId="0" xfId="0" applyNumberFormat="1" applyFont="1" applyFill="1"/>
    <xf numFmtId="0" fontId="3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top" wrapText="1"/>
    </xf>
    <xf numFmtId="0" fontId="5" fillId="4" borderId="0" xfId="0" applyFont="1" applyFill="1"/>
    <xf numFmtId="4" fontId="1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top" wrapText="1"/>
    </xf>
    <xf numFmtId="4" fontId="6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7" fillId="4" borderId="0" xfId="0" applyFont="1" applyFill="1" applyAlignment="1">
      <alignment horizontal="left" vertical="center"/>
    </xf>
    <xf numFmtId="165" fontId="6" fillId="4" borderId="0" xfId="0" applyNumberFormat="1" applyFont="1" applyFill="1"/>
    <xf numFmtId="0" fontId="16" fillId="4" borderId="0" xfId="0" applyFont="1" applyFill="1"/>
    <xf numFmtId="0" fontId="17" fillId="4" borderId="0" xfId="0" applyFont="1" applyFill="1"/>
    <xf numFmtId="0" fontId="16" fillId="4" borderId="0" xfId="0" applyFont="1" applyFill="1" applyAlignment="1">
      <alignment horizontal="right"/>
    </xf>
    <xf numFmtId="4" fontId="23" fillId="4" borderId="0" xfId="1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right"/>
    </xf>
    <xf numFmtId="4" fontId="18" fillId="4" borderId="0" xfId="0" applyNumberFormat="1" applyFont="1" applyFill="1" applyAlignment="1">
      <alignment horizontal="right"/>
    </xf>
    <xf numFmtId="4" fontId="16" fillId="4" borderId="0" xfId="0" applyNumberFormat="1" applyFont="1" applyFill="1" applyAlignment="1">
      <alignment horizontal="center" vertical="center" wrapText="1"/>
    </xf>
    <xf numFmtId="2" fontId="6" fillId="4" borderId="0" xfId="0" applyNumberFormat="1" applyFont="1" applyFill="1"/>
    <xf numFmtId="4" fontId="6" fillId="4" borderId="6" xfId="0" applyNumberFormat="1" applyFont="1" applyFill="1" applyBorder="1"/>
    <xf numFmtId="0" fontId="6" fillId="4" borderId="7" xfId="0" applyFont="1" applyFill="1" applyBorder="1"/>
    <xf numFmtId="4" fontId="24" fillId="4" borderId="0" xfId="0" applyNumberFormat="1" applyFont="1" applyFill="1"/>
    <xf numFmtId="0" fontId="3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right"/>
    </xf>
    <xf numFmtId="4" fontId="21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0" fillId="4" borderId="6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0" fillId="0" borderId="0" xfId="0" applyFont="1" applyAlignment="1">
      <alignment horizontal="right"/>
    </xf>
    <xf numFmtId="4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Звичайний" xfId="0" builtinId="0"/>
    <cellStyle name="Звичайний_Додаток _ 3 зм_ни 4575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59"/>
  <sheetViews>
    <sheetView tabSelected="1" workbookViewId="0">
      <selection activeCell="D3" sqref="D3:F3"/>
    </sheetView>
  </sheetViews>
  <sheetFormatPr defaultColWidth="9.109375" defaultRowHeight="13.2" x14ac:dyDescent="0.25"/>
  <cols>
    <col min="1" max="1" width="10.5546875" style="56" customWidth="1"/>
    <col min="2" max="2" width="46.88671875" style="56" customWidth="1"/>
    <col min="3" max="3" width="28.109375" style="56" customWidth="1"/>
    <col min="4" max="4" width="21" style="56" customWidth="1"/>
    <col min="5" max="5" width="20.109375" style="56" customWidth="1"/>
    <col min="6" max="6" width="20.6640625" style="56" customWidth="1"/>
    <col min="7" max="7" width="13.88671875" style="56" bestFit="1" customWidth="1"/>
    <col min="8" max="8" width="14" style="56" customWidth="1"/>
    <col min="9" max="9" width="19.33203125" style="56" customWidth="1"/>
    <col min="10" max="10" width="24.44140625" style="56" customWidth="1"/>
    <col min="11" max="11" width="11.33203125" style="56" customWidth="1"/>
    <col min="12" max="13" width="20.88671875" style="56" customWidth="1"/>
    <col min="14" max="14" width="18.6640625" style="56" customWidth="1"/>
    <col min="15" max="15" width="9.109375" style="56"/>
    <col min="16" max="16" width="13.88671875" style="56" bestFit="1" customWidth="1"/>
    <col min="17" max="17" width="12.6640625" style="56" bestFit="1" customWidth="1"/>
    <col min="18" max="18" width="13.88671875" style="56" bestFit="1" customWidth="1"/>
    <col min="19" max="16384" width="9.109375" style="56"/>
  </cols>
  <sheetData>
    <row r="1" spans="1:14" ht="18" customHeight="1" thickBot="1" x14ac:dyDescent="0.4">
      <c r="A1" s="54"/>
      <c r="B1" s="55"/>
      <c r="C1" s="55"/>
      <c r="D1" s="119" t="s">
        <v>21</v>
      </c>
      <c r="E1" s="119"/>
      <c r="F1" s="119"/>
      <c r="G1" s="55"/>
      <c r="H1" s="55"/>
      <c r="I1" s="55"/>
    </row>
    <row r="2" spans="1:14" ht="36" customHeight="1" thickBot="1" x14ac:dyDescent="0.4">
      <c r="A2" s="54"/>
      <c r="B2" s="55"/>
      <c r="C2" s="55"/>
      <c r="D2" s="120" t="s">
        <v>43</v>
      </c>
      <c r="E2" s="119"/>
      <c r="F2" s="119"/>
      <c r="G2" s="55"/>
      <c r="H2" s="122"/>
      <c r="I2" s="122"/>
      <c r="J2" s="122"/>
      <c r="K2" s="57"/>
      <c r="L2" s="58"/>
    </row>
    <row r="3" spans="1:14" ht="18" customHeight="1" x14ac:dyDescent="0.35">
      <c r="A3" s="54"/>
      <c r="B3" s="55"/>
      <c r="C3" s="55"/>
      <c r="D3" s="119" t="s">
        <v>44</v>
      </c>
      <c r="E3" s="119"/>
      <c r="F3" s="119"/>
      <c r="G3" s="55"/>
      <c r="H3" s="100"/>
      <c r="I3" s="100"/>
      <c r="J3" s="100"/>
    </row>
    <row r="4" spans="1:14" ht="15.75" hidden="1" customHeight="1" x14ac:dyDescent="0.25">
      <c r="A4" s="123"/>
      <c r="B4" s="123"/>
      <c r="C4" s="123"/>
      <c r="D4" s="123"/>
      <c r="E4" s="123"/>
      <c r="F4" s="123"/>
    </row>
    <row r="5" spans="1:14" ht="27" customHeight="1" x14ac:dyDescent="0.25">
      <c r="A5" s="123" t="s">
        <v>40</v>
      </c>
      <c r="B5" s="123"/>
      <c r="C5" s="123"/>
      <c r="D5" s="123"/>
      <c r="E5" s="123"/>
      <c r="F5" s="123"/>
    </row>
    <row r="6" spans="1:14" ht="21" customHeight="1" x14ac:dyDescent="0.25">
      <c r="A6" s="123"/>
      <c r="B6" s="123"/>
      <c r="C6" s="123"/>
      <c r="D6" s="123"/>
      <c r="E6" s="123"/>
      <c r="F6" s="123"/>
    </row>
    <row r="7" spans="1:14" ht="29.25" customHeight="1" x14ac:dyDescent="0.25">
      <c r="A7" s="60" t="s">
        <v>18</v>
      </c>
      <c r="F7" s="61" t="s">
        <v>24</v>
      </c>
    </row>
    <row r="8" spans="1:14" ht="21.75" customHeight="1" x14ac:dyDescent="0.25">
      <c r="A8" s="114" t="s">
        <v>0</v>
      </c>
      <c r="B8" s="114" t="s">
        <v>1</v>
      </c>
      <c r="C8" s="115" t="s">
        <v>17</v>
      </c>
      <c r="D8" s="109" t="s">
        <v>2</v>
      </c>
      <c r="E8" s="112" t="s">
        <v>3</v>
      </c>
      <c r="F8" s="113"/>
      <c r="H8" s="62"/>
      <c r="L8" s="118"/>
      <c r="M8" s="108"/>
      <c r="N8" s="108"/>
    </row>
    <row r="9" spans="1:14" ht="18" customHeight="1" x14ac:dyDescent="0.25">
      <c r="A9" s="114"/>
      <c r="B9" s="114"/>
      <c r="C9" s="116"/>
      <c r="D9" s="110"/>
      <c r="E9" s="121" t="s">
        <v>4</v>
      </c>
      <c r="F9" s="63" t="s">
        <v>9</v>
      </c>
      <c r="H9" s="62"/>
      <c r="L9" s="118"/>
      <c r="M9" s="108"/>
      <c r="N9" s="64"/>
    </row>
    <row r="10" spans="1:14" ht="18" customHeight="1" x14ac:dyDescent="0.25">
      <c r="A10" s="114"/>
      <c r="B10" s="114"/>
      <c r="C10" s="117"/>
      <c r="D10" s="111"/>
      <c r="E10" s="121"/>
      <c r="F10" s="65" t="s">
        <v>5</v>
      </c>
      <c r="L10" s="118"/>
      <c r="M10" s="108"/>
      <c r="N10" s="64"/>
    </row>
    <row r="11" spans="1:14" ht="18" x14ac:dyDescent="0.25">
      <c r="A11" s="67">
        <v>1</v>
      </c>
      <c r="B11" s="67">
        <v>2</v>
      </c>
      <c r="C11" s="67"/>
      <c r="D11" s="67">
        <v>3</v>
      </c>
      <c r="E11" s="68">
        <v>4</v>
      </c>
      <c r="F11" s="69">
        <v>5</v>
      </c>
      <c r="J11" s="100"/>
      <c r="K11" s="100"/>
      <c r="L11" s="70"/>
      <c r="M11" s="70"/>
      <c r="N11" s="70"/>
    </row>
    <row r="12" spans="1:14" s="73" customFormat="1" ht="18" hidden="1" customHeight="1" x14ac:dyDescent="0.3">
      <c r="A12" s="99" t="s">
        <v>11</v>
      </c>
      <c r="B12" s="99"/>
      <c r="C12" s="72">
        <v>0</v>
      </c>
      <c r="D12" s="72">
        <v>0</v>
      </c>
      <c r="E12" s="72">
        <v>0</v>
      </c>
      <c r="F12" s="72">
        <v>0</v>
      </c>
      <c r="J12" s="100"/>
      <c r="K12" s="100"/>
      <c r="L12" s="70"/>
      <c r="M12" s="70"/>
      <c r="N12" s="70"/>
    </row>
    <row r="13" spans="1:14" ht="17.399999999999999" x14ac:dyDescent="0.25">
      <c r="A13" s="99" t="s">
        <v>7</v>
      </c>
      <c r="B13" s="99"/>
      <c r="C13" s="74">
        <v>589168521.03000009</v>
      </c>
      <c r="D13" s="75">
        <v>-38892544.210000008</v>
      </c>
      <c r="E13" s="75">
        <v>628061065.24000001</v>
      </c>
      <c r="F13" s="75">
        <v>303802820.44</v>
      </c>
      <c r="J13" s="100"/>
      <c r="K13" s="100"/>
      <c r="L13" s="70"/>
      <c r="M13" s="70"/>
      <c r="N13" s="70"/>
    </row>
    <row r="14" spans="1:14" ht="17.25" customHeight="1" x14ac:dyDescent="0.25">
      <c r="A14" s="71">
        <v>200000</v>
      </c>
      <c r="B14" s="71" t="s">
        <v>6</v>
      </c>
      <c r="C14" s="74">
        <v>589168521.03000009</v>
      </c>
      <c r="D14" s="75">
        <v>-38892544.210000008</v>
      </c>
      <c r="E14" s="75">
        <v>628061065.24000001</v>
      </c>
      <c r="F14" s="75">
        <v>303802820.44</v>
      </c>
      <c r="K14" s="70"/>
      <c r="M14" s="70"/>
      <c r="N14" s="70"/>
    </row>
    <row r="15" spans="1:14" ht="31.5" customHeight="1" x14ac:dyDescent="0.25">
      <c r="A15" s="77">
        <v>208000</v>
      </c>
      <c r="B15" s="78" t="s">
        <v>12</v>
      </c>
      <c r="C15" s="74">
        <v>589168521.03000009</v>
      </c>
      <c r="D15" s="79">
        <v>-38892544.210000008</v>
      </c>
      <c r="E15" s="79">
        <v>628061065.24000001</v>
      </c>
      <c r="F15" s="79">
        <v>303802820.44</v>
      </c>
      <c r="L15" s="70"/>
      <c r="M15" s="70"/>
      <c r="N15" s="70"/>
    </row>
    <row r="16" spans="1:14" ht="18.75" customHeight="1" x14ac:dyDescent="0.25">
      <c r="A16" s="77">
        <v>208100</v>
      </c>
      <c r="B16" s="78" t="s">
        <v>14</v>
      </c>
      <c r="C16" s="74">
        <v>742698739.71000004</v>
      </c>
      <c r="D16" s="80">
        <v>286122917.56999999</v>
      </c>
      <c r="E16" s="80">
        <v>456575822.13999999</v>
      </c>
      <c r="F16" s="80">
        <v>24432453.280000001</v>
      </c>
      <c r="G16" s="70"/>
      <c r="H16" s="70"/>
      <c r="I16" s="70"/>
      <c r="J16" s="100"/>
      <c r="K16" s="100"/>
      <c r="L16" s="70"/>
      <c r="M16" s="70"/>
      <c r="N16" s="70"/>
    </row>
    <row r="17" spans="1:14" ht="18" customHeight="1" x14ac:dyDescent="0.25">
      <c r="A17" s="77">
        <v>208200</v>
      </c>
      <c r="B17" s="78" t="s">
        <v>15</v>
      </c>
      <c r="C17" s="74">
        <v>153530218.67999995</v>
      </c>
      <c r="D17" s="80">
        <v>108808916.52000001</v>
      </c>
      <c r="E17" s="80">
        <v>44721302.159999967</v>
      </c>
      <c r="F17" s="80">
        <v>6876696.5800000001</v>
      </c>
      <c r="G17" s="70"/>
      <c r="H17" s="70"/>
      <c r="I17" s="70"/>
      <c r="J17" s="100"/>
      <c r="K17" s="100"/>
      <c r="L17" s="70"/>
      <c r="M17" s="70"/>
      <c r="N17" s="70"/>
    </row>
    <row r="18" spans="1:14" ht="41.25" customHeight="1" x14ac:dyDescent="0.25">
      <c r="A18" s="77">
        <v>208320</v>
      </c>
      <c r="B18" s="78" t="s">
        <v>37</v>
      </c>
      <c r="C18" s="74">
        <v>0</v>
      </c>
      <c r="D18" s="79">
        <v>70040518.480000004</v>
      </c>
      <c r="E18" s="79">
        <v>-70040518.480000004</v>
      </c>
      <c r="F18" s="80">
        <v>0</v>
      </c>
      <c r="G18" s="70"/>
      <c r="H18" s="70"/>
      <c r="I18" s="70"/>
      <c r="J18" s="59"/>
      <c r="K18" s="59"/>
      <c r="L18" s="70"/>
      <c r="M18" s="70"/>
      <c r="N18" s="70"/>
    </row>
    <row r="19" spans="1:14" ht="49.5" customHeight="1" x14ac:dyDescent="0.25">
      <c r="A19" s="77">
        <v>208400</v>
      </c>
      <c r="B19" s="81" t="s">
        <v>13</v>
      </c>
      <c r="C19" s="74">
        <v>0</v>
      </c>
      <c r="D19" s="79">
        <v>-286247063.74000001</v>
      </c>
      <c r="E19" s="79">
        <v>286247063.74000001</v>
      </c>
      <c r="F19" s="79">
        <v>286247063.74000001</v>
      </c>
      <c r="G19" s="70"/>
      <c r="H19" s="70"/>
      <c r="I19" s="70"/>
      <c r="J19" s="70"/>
      <c r="L19" s="70"/>
      <c r="M19" s="70"/>
      <c r="N19" s="70"/>
    </row>
    <row r="20" spans="1:14" ht="18.75" customHeight="1" x14ac:dyDescent="0.25">
      <c r="A20" s="99" t="s">
        <v>8</v>
      </c>
      <c r="B20" s="99"/>
      <c r="C20" s="74">
        <v>589168521.03000009</v>
      </c>
      <c r="D20" s="75">
        <v>-38892544.210000008</v>
      </c>
      <c r="E20" s="75">
        <v>628061065.24000001</v>
      </c>
      <c r="F20" s="75">
        <v>303802820.44</v>
      </c>
      <c r="I20" s="98"/>
      <c r="J20" s="98"/>
      <c r="K20" s="98"/>
      <c r="L20" s="70"/>
      <c r="M20" s="70"/>
      <c r="N20" s="70"/>
    </row>
    <row r="21" spans="1:14" ht="22.5" customHeight="1" x14ac:dyDescent="0.25">
      <c r="A21" s="71">
        <v>600000</v>
      </c>
      <c r="B21" s="71" t="s">
        <v>10</v>
      </c>
      <c r="C21" s="74">
        <v>589168521.03000009</v>
      </c>
      <c r="D21" s="79">
        <v>-38892544.210000008</v>
      </c>
      <c r="E21" s="79">
        <v>628061065.24000001</v>
      </c>
      <c r="F21" s="79">
        <v>303802820.44</v>
      </c>
      <c r="J21" s="100"/>
      <c r="K21" s="100"/>
      <c r="L21" s="70"/>
      <c r="M21" s="70"/>
      <c r="N21" s="70"/>
    </row>
    <row r="22" spans="1:14" ht="20.25" customHeight="1" x14ac:dyDescent="0.25">
      <c r="A22" s="77">
        <v>602000</v>
      </c>
      <c r="B22" s="78" t="s">
        <v>16</v>
      </c>
      <c r="C22" s="74">
        <v>589168521.03000009</v>
      </c>
      <c r="D22" s="79">
        <v>-38892544.210000008</v>
      </c>
      <c r="E22" s="79">
        <v>628061065.24000001</v>
      </c>
      <c r="F22" s="79">
        <v>303802820.44</v>
      </c>
      <c r="J22" s="100"/>
      <c r="K22" s="100"/>
      <c r="L22" s="70"/>
      <c r="M22" s="70"/>
      <c r="N22" s="70"/>
    </row>
    <row r="23" spans="1:14" ht="18.75" customHeight="1" x14ac:dyDescent="0.25">
      <c r="A23" s="77">
        <v>602100</v>
      </c>
      <c r="B23" s="78" t="s">
        <v>14</v>
      </c>
      <c r="C23" s="74">
        <v>742698739.71000004</v>
      </c>
      <c r="D23" s="80">
        <v>286122917.56999999</v>
      </c>
      <c r="E23" s="80">
        <v>456575822.13999999</v>
      </c>
      <c r="F23" s="80">
        <v>24432453.280000001</v>
      </c>
      <c r="J23" s="100"/>
      <c r="K23" s="100"/>
      <c r="L23" s="70"/>
      <c r="M23" s="70"/>
      <c r="N23" s="70"/>
    </row>
    <row r="24" spans="1:14" ht="19.5" customHeight="1" x14ac:dyDescent="0.25">
      <c r="A24" s="77">
        <v>602200</v>
      </c>
      <c r="B24" s="78" t="s">
        <v>15</v>
      </c>
      <c r="C24" s="74">
        <v>153530218.67999995</v>
      </c>
      <c r="D24" s="80">
        <v>108808916.52000001</v>
      </c>
      <c r="E24" s="80">
        <v>44721302.159999967</v>
      </c>
      <c r="F24" s="80">
        <v>6876696.5800000001</v>
      </c>
      <c r="I24" s="70"/>
      <c r="J24" s="106"/>
      <c r="K24" s="106"/>
      <c r="L24" s="70"/>
      <c r="M24" s="70"/>
      <c r="N24" s="70"/>
    </row>
    <row r="25" spans="1:14" ht="33" customHeight="1" x14ac:dyDescent="0.25">
      <c r="A25" s="77">
        <v>602302</v>
      </c>
      <c r="B25" s="78" t="s">
        <v>38</v>
      </c>
      <c r="C25" s="74">
        <v>0</v>
      </c>
      <c r="D25" s="79">
        <v>70040518.480000004</v>
      </c>
      <c r="E25" s="79">
        <v>-70040518.480000004</v>
      </c>
      <c r="F25" s="80">
        <v>0</v>
      </c>
      <c r="J25" s="82"/>
      <c r="K25" s="82"/>
      <c r="L25" s="70"/>
      <c r="M25" s="70"/>
      <c r="N25" s="70"/>
    </row>
    <row r="26" spans="1:14" ht="55.5" customHeight="1" x14ac:dyDescent="0.3">
      <c r="A26" s="83">
        <v>602400</v>
      </c>
      <c r="B26" s="81" t="s">
        <v>13</v>
      </c>
      <c r="C26" s="74">
        <v>0</v>
      </c>
      <c r="D26" s="79">
        <v>-286247063.74000001</v>
      </c>
      <c r="E26" s="79">
        <v>286247063.74000001</v>
      </c>
      <c r="F26" s="79">
        <v>286247063.74000001</v>
      </c>
      <c r="J26" s="107"/>
      <c r="K26" s="107"/>
      <c r="L26" s="70"/>
      <c r="M26" s="70"/>
      <c r="N26" s="70"/>
    </row>
    <row r="27" spans="1:14" s="73" customFormat="1" ht="18" customHeight="1" x14ac:dyDescent="0.3">
      <c r="A27" s="99" t="s">
        <v>11</v>
      </c>
      <c r="B27" s="99"/>
      <c r="C27" s="72">
        <v>0</v>
      </c>
      <c r="D27" s="72">
        <v>0</v>
      </c>
      <c r="E27" s="72">
        <v>0</v>
      </c>
      <c r="F27" s="72">
        <v>0</v>
      </c>
      <c r="J27" s="100"/>
      <c r="K27" s="100"/>
      <c r="L27" s="70"/>
      <c r="M27" s="70"/>
      <c r="N27" s="70"/>
    </row>
    <row r="28" spans="1:14" ht="20.25" hidden="1" customHeight="1" x14ac:dyDescent="0.25">
      <c r="J28" s="100"/>
      <c r="K28" s="100"/>
      <c r="L28" s="70"/>
      <c r="M28" s="70"/>
      <c r="N28" s="70"/>
    </row>
    <row r="29" spans="1:14" ht="19.5" hidden="1" customHeight="1" x14ac:dyDescent="0.3">
      <c r="A29" s="84" t="s">
        <v>22</v>
      </c>
      <c r="B29" s="84"/>
      <c r="C29" s="84"/>
      <c r="D29" s="85"/>
      <c r="E29" s="101" t="s">
        <v>23</v>
      </c>
      <c r="F29" s="101"/>
    </row>
    <row r="30" spans="1:14" ht="0.75" hidden="1" customHeight="1" x14ac:dyDescent="0.25">
      <c r="A30" s="86"/>
    </row>
    <row r="31" spans="1:14" hidden="1" x14ac:dyDescent="0.25">
      <c r="D31" s="87"/>
      <c r="E31" s="87"/>
      <c r="F31" s="87"/>
      <c r="J31" s="100"/>
      <c r="K31" s="100"/>
      <c r="L31" s="70"/>
    </row>
    <row r="32" spans="1:14" ht="17.25" hidden="1" customHeight="1" x14ac:dyDescent="0.3">
      <c r="A32" s="88"/>
      <c r="B32" s="89"/>
      <c r="C32" s="89"/>
      <c r="D32" s="89"/>
      <c r="E32" s="89"/>
      <c r="F32" s="90"/>
    </row>
    <row r="33" spans="1:18" ht="18.75" hidden="1" customHeight="1" x14ac:dyDescent="0.3">
      <c r="A33" s="84" t="s">
        <v>36</v>
      </c>
      <c r="E33" s="101" t="s">
        <v>20</v>
      </c>
      <c r="F33" s="101"/>
      <c r="J33" s="100"/>
      <c r="K33" s="100"/>
      <c r="M33" s="70"/>
      <c r="N33" s="70"/>
    </row>
    <row r="34" spans="1:18" x14ac:dyDescent="0.25">
      <c r="F34" s="62"/>
      <c r="L34" s="70"/>
      <c r="M34" s="70"/>
      <c r="N34" s="70"/>
    </row>
    <row r="35" spans="1:18" ht="17.399999999999999" hidden="1" x14ac:dyDescent="0.3">
      <c r="A35" s="84" t="s">
        <v>36</v>
      </c>
      <c r="E35" s="101" t="s">
        <v>20</v>
      </c>
      <c r="F35" s="101"/>
      <c r="L35" s="70"/>
      <c r="M35" s="70"/>
      <c r="N35" s="70"/>
    </row>
    <row r="36" spans="1:18" ht="17.399999999999999" x14ac:dyDescent="0.3">
      <c r="A36" s="84" t="s">
        <v>41</v>
      </c>
      <c r="D36" s="87"/>
      <c r="E36" s="101" t="s">
        <v>42</v>
      </c>
      <c r="F36" s="101"/>
      <c r="J36" s="100"/>
      <c r="K36" s="100"/>
      <c r="L36" s="70"/>
      <c r="M36" s="70"/>
      <c r="N36" s="70"/>
    </row>
    <row r="37" spans="1:18" ht="18" customHeight="1" x14ac:dyDescent="0.25">
      <c r="J37" s="102"/>
      <c r="K37" s="100"/>
      <c r="L37" s="91"/>
      <c r="M37" s="91"/>
      <c r="N37" s="91"/>
    </row>
    <row r="38" spans="1:18" ht="11.25" hidden="1" customHeight="1" x14ac:dyDescent="0.25">
      <c r="D38" s="62"/>
    </row>
    <row r="39" spans="1:18" ht="15" hidden="1" customHeight="1" x14ac:dyDescent="0.25"/>
    <row r="40" spans="1:18" ht="12" hidden="1" customHeight="1" x14ac:dyDescent="0.25">
      <c r="D40" s="87"/>
      <c r="F40" s="87"/>
    </row>
    <row r="41" spans="1:18" ht="15" customHeight="1" x14ac:dyDescent="0.3">
      <c r="B41" s="92"/>
      <c r="C41" s="93"/>
      <c r="D41" s="87"/>
      <c r="E41" s="87"/>
      <c r="F41" s="87"/>
      <c r="L41" s="94"/>
      <c r="M41" s="94"/>
      <c r="N41" s="94"/>
      <c r="P41" s="70"/>
      <c r="Q41" s="70"/>
      <c r="R41" s="70"/>
    </row>
    <row r="42" spans="1:18" ht="22.5" customHeight="1" x14ac:dyDescent="0.25">
      <c r="D42" s="87"/>
      <c r="E42" s="87"/>
      <c r="F42" s="87"/>
      <c r="L42" s="94"/>
      <c r="M42" s="94"/>
      <c r="N42" s="94"/>
    </row>
    <row r="43" spans="1:18" ht="13.8" x14ac:dyDescent="0.25">
      <c r="H43" s="103"/>
      <c r="I43" s="103"/>
      <c r="J43" s="104"/>
      <c r="K43" s="105"/>
      <c r="L43" s="70"/>
      <c r="M43" s="70"/>
      <c r="N43" s="70"/>
    </row>
    <row r="44" spans="1:18" ht="15.6" x14ac:dyDescent="0.25">
      <c r="D44" s="79"/>
      <c r="E44" s="79"/>
      <c r="F44" s="79"/>
      <c r="J44" s="102"/>
      <c r="K44" s="100"/>
      <c r="M44" s="70"/>
    </row>
    <row r="45" spans="1:18" x14ac:dyDescent="0.25">
      <c r="D45" s="87"/>
      <c r="E45" s="70"/>
      <c r="F45" s="70"/>
      <c r="H45" s="100"/>
      <c r="I45" s="100"/>
      <c r="J45" s="102"/>
      <c r="K45" s="100"/>
      <c r="L45" s="70"/>
      <c r="M45" s="70"/>
      <c r="N45" s="70"/>
    </row>
    <row r="46" spans="1:18" x14ac:dyDescent="0.25">
      <c r="E46" s="87"/>
      <c r="G46" s="70"/>
    </row>
    <row r="47" spans="1:18" x14ac:dyDescent="0.25">
      <c r="J47" s="70"/>
      <c r="L47" s="70"/>
      <c r="M47" s="70"/>
      <c r="N47" s="70"/>
    </row>
    <row r="49" spans="4:14" x14ac:dyDescent="0.25">
      <c r="L49" s="70"/>
      <c r="M49" s="70"/>
      <c r="N49" s="70"/>
    </row>
    <row r="50" spans="4:14" x14ac:dyDescent="0.25">
      <c r="D50" s="62"/>
      <c r="E50" s="95"/>
      <c r="F50" s="62"/>
      <c r="L50" s="70"/>
      <c r="M50" s="70"/>
    </row>
    <row r="51" spans="4:14" x14ac:dyDescent="0.25">
      <c r="L51" s="70"/>
    </row>
    <row r="53" spans="4:14" x14ac:dyDescent="0.25">
      <c r="J53" s="70"/>
      <c r="K53" s="70"/>
      <c r="L53" s="70"/>
      <c r="M53" s="70"/>
      <c r="N53" s="70"/>
    </row>
    <row r="54" spans="4:14" x14ac:dyDescent="0.25">
      <c r="J54" s="70"/>
      <c r="K54" s="70"/>
      <c r="L54" s="70"/>
      <c r="M54" s="70"/>
      <c r="N54" s="70"/>
    </row>
    <row r="55" spans="4:14" x14ac:dyDescent="0.25">
      <c r="J55" s="70"/>
      <c r="K55" s="70"/>
      <c r="L55" s="70"/>
      <c r="M55" s="70"/>
      <c r="N55" s="70"/>
    </row>
    <row r="56" spans="4:14" ht="15.6" x14ac:dyDescent="0.25">
      <c r="J56" s="70"/>
      <c r="K56" s="70"/>
      <c r="L56" s="79"/>
      <c r="M56" s="79"/>
      <c r="N56" s="79"/>
    </row>
    <row r="57" spans="4:14" x14ac:dyDescent="0.25">
      <c r="J57" s="70"/>
      <c r="K57" s="70"/>
      <c r="L57" s="70"/>
      <c r="M57" s="70"/>
      <c r="N57" s="70"/>
    </row>
    <row r="58" spans="4:14" x14ac:dyDescent="0.25">
      <c r="J58" s="96"/>
      <c r="K58" s="97"/>
      <c r="L58" s="66"/>
      <c r="M58" s="76"/>
      <c r="N58" s="66"/>
    </row>
    <row r="59" spans="4:14" x14ac:dyDescent="0.25">
      <c r="J59" s="70"/>
      <c r="L59" s="70"/>
      <c r="M59" s="70"/>
      <c r="N59" s="70"/>
    </row>
  </sheetData>
  <mergeCells count="46">
    <mergeCell ref="D1:F1"/>
    <mergeCell ref="D2:F2"/>
    <mergeCell ref="E9:E10"/>
    <mergeCell ref="H2:J2"/>
    <mergeCell ref="D3:F3"/>
    <mergeCell ref="H3:J3"/>
    <mergeCell ref="A4:F4"/>
    <mergeCell ref="A5:F5"/>
    <mergeCell ref="A6:F6"/>
    <mergeCell ref="A8:A10"/>
    <mergeCell ref="M8:N8"/>
    <mergeCell ref="D8:D10"/>
    <mergeCell ref="E8:F8"/>
    <mergeCell ref="M9:M10"/>
    <mergeCell ref="B8:B10"/>
    <mergeCell ref="C8:C10"/>
    <mergeCell ref="L8:L10"/>
    <mergeCell ref="A20:B20"/>
    <mergeCell ref="J21:K21"/>
    <mergeCell ref="J11:K11"/>
    <mergeCell ref="A12:B12"/>
    <mergeCell ref="J12:K12"/>
    <mergeCell ref="A13:B13"/>
    <mergeCell ref="J13:K13"/>
    <mergeCell ref="J16:K16"/>
    <mergeCell ref="J17:K17"/>
    <mergeCell ref="J22:K22"/>
    <mergeCell ref="J23:K23"/>
    <mergeCell ref="J24:K24"/>
    <mergeCell ref="J26:K26"/>
    <mergeCell ref="J31:K31"/>
    <mergeCell ref="A27:B27"/>
    <mergeCell ref="J27:K27"/>
    <mergeCell ref="J28:K28"/>
    <mergeCell ref="E29:F29"/>
    <mergeCell ref="H45:I45"/>
    <mergeCell ref="J45:K45"/>
    <mergeCell ref="J37:K37"/>
    <mergeCell ref="H43:I43"/>
    <mergeCell ref="J43:K43"/>
    <mergeCell ref="J44:K44"/>
    <mergeCell ref="J36:K36"/>
    <mergeCell ref="E35:F35"/>
    <mergeCell ref="E33:F33"/>
    <mergeCell ref="J33:K33"/>
    <mergeCell ref="E36:F36"/>
  </mergeCells>
  <phoneticPr fontId="25" type="noConversion"/>
  <printOptions horizontalCentered="1"/>
  <pageMargins left="0.25" right="0.25" top="0.75" bottom="0.75" header="0.3" footer="0.3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R59"/>
  <sheetViews>
    <sheetView topLeftCell="A7" workbookViewId="0">
      <selection activeCell="A25" sqref="A25:IV25"/>
    </sheetView>
  </sheetViews>
  <sheetFormatPr defaultColWidth="9.109375" defaultRowHeight="13.2" x14ac:dyDescent="0.25"/>
  <cols>
    <col min="1" max="1" width="10.5546875" style="1" customWidth="1"/>
    <col min="2" max="2" width="46.88671875" style="1" customWidth="1"/>
    <col min="3" max="3" width="28.109375" style="1" customWidth="1"/>
    <col min="4" max="4" width="21" style="1" customWidth="1"/>
    <col min="5" max="5" width="20.109375" style="1" customWidth="1"/>
    <col min="6" max="6" width="20.6640625" style="1" customWidth="1"/>
    <col min="7" max="7" width="13.88671875" style="1" bestFit="1" customWidth="1"/>
    <col min="8" max="8" width="14" style="1" customWidth="1"/>
    <col min="9" max="9" width="13.88671875" style="1" customWidth="1"/>
    <col min="10" max="10" width="14.44140625" style="1" bestFit="1" customWidth="1"/>
    <col min="11" max="11" width="11.33203125" style="1" customWidth="1"/>
    <col min="12" max="13" width="20.88671875" style="1" customWidth="1"/>
    <col min="14" max="14" width="18.6640625" style="1" customWidth="1"/>
    <col min="15" max="15" width="9.109375" style="1"/>
    <col min="16" max="16" width="13.88671875" style="1" bestFit="1" customWidth="1"/>
    <col min="17" max="17" width="12.6640625" style="1" bestFit="1" customWidth="1"/>
    <col min="18" max="18" width="13.88671875" style="1" bestFit="1" customWidth="1"/>
    <col min="19" max="16384" width="9.109375" style="1"/>
  </cols>
  <sheetData>
    <row r="1" spans="1:18" ht="18" customHeight="1" thickBot="1" x14ac:dyDescent="0.4">
      <c r="A1" s="2"/>
      <c r="B1" s="3"/>
      <c r="C1" s="3"/>
      <c r="D1" s="148" t="s">
        <v>35</v>
      </c>
      <c r="E1" s="148"/>
      <c r="F1" s="148"/>
      <c r="G1" s="3"/>
      <c r="H1" s="3"/>
      <c r="I1" s="3"/>
    </row>
    <row r="2" spans="1:18" ht="38.25" customHeight="1" thickBot="1" x14ac:dyDescent="0.4">
      <c r="A2" s="2"/>
      <c r="B2" s="3"/>
      <c r="C2" s="3"/>
      <c r="D2" s="149" t="s">
        <v>34</v>
      </c>
      <c r="E2" s="148"/>
      <c r="F2" s="148"/>
      <c r="G2" s="3"/>
      <c r="H2" s="150"/>
      <c r="I2" s="150"/>
      <c r="J2" s="150"/>
      <c r="K2" s="27"/>
      <c r="L2" s="28"/>
    </row>
    <row r="3" spans="1:18" ht="18" customHeight="1" x14ac:dyDescent="0.35">
      <c r="A3" s="2"/>
      <c r="B3" s="3"/>
      <c r="C3" s="3"/>
      <c r="D3" s="148" t="s">
        <v>39</v>
      </c>
      <c r="E3" s="148"/>
      <c r="F3" s="148"/>
      <c r="G3" s="3"/>
      <c r="H3" s="124"/>
      <c r="I3" s="124"/>
      <c r="J3" s="124"/>
    </row>
    <row r="4" spans="1:18" ht="15.75" customHeight="1" x14ac:dyDescent="0.25">
      <c r="A4" s="138" t="s">
        <v>33</v>
      </c>
      <c r="B4" s="138"/>
      <c r="C4" s="138"/>
      <c r="D4" s="138"/>
      <c r="E4" s="138"/>
      <c r="F4" s="138"/>
    </row>
    <row r="5" spans="1:18" ht="50.25" customHeight="1" x14ac:dyDescent="0.25">
      <c r="A5" s="138" t="s">
        <v>32</v>
      </c>
      <c r="B5" s="138"/>
      <c r="C5" s="138"/>
      <c r="D5" s="138"/>
      <c r="E5" s="138"/>
      <c r="F5" s="138"/>
    </row>
    <row r="6" spans="1:18" ht="21" customHeight="1" x14ac:dyDescent="0.25">
      <c r="A6" s="138"/>
      <c r="B6" s="138"/>
      <c r="C6" s="138"/>
      <c r="D6" s="138"/>
      <c r="E6" s="138"/>
      <c r="F6" s="138"/>
    </row>
    <row r="7" spans="1:18" ht="29.25" customHeight="1" x14ac:dyDescent="0.25">
      <c r="A7" s="34" t="s">
        <v>18</v>
      </c>
      <c r="F7" s="4" t="s">
        <v>24</v>
      </c>
      <c r="J7" s="41"/>
      <c r="K7" s="41"/>
      <c r="L7" s="41"/>
      <c r="M7" s="41"/>
      <c r="N7" s="41"/>
      <c r="O7" s="41"/>
      <c r="P7" s="41"/>
      <c r="Q7" s="41"/>
      <c r="R7" s="41"/>
    </row>
    <row r="8" spans="1:18" ht="21.75" customHeight="1" x14ac:dyDescent="0.25">
      <c r="A8" s="139" t="s">
        <v>0</v>
      </c>
      <c r="B8" s="139" t="s">
        <v>1</v>
      </c>
      <c r="C8" s="140" t="s">
        <v>17</v>
      </c>
      <c r="D8" s="143" t="s">
        <v>2</v>
      </c>
      <c r="E8" s="146" t="s">
        <v>3</v>
      </c>
      <c r="F8" s="147"/>
      <c r="H8" s="16"/>
      <c r="I8" s="1" t="s">
        <v>25</v>
      </c>
      <c r="J8" s="41"/>
      <c r="K8" s="41"/>
      <c r="L8" s="135"/>
      <c r="M8" s="136"/>
      <c r="N8" s="136"/>
      <c r="O8" s="41"/>
      <c r="P8" s="41"/>
      <c r="Q8" s="41"/>
      <c r="R8" s="41"/>
    </row>
    <row r="9" spans="1:18" ht="18" customHeight="1" x14ac:dyDescent="0.25">
      <c r="A9" s="139"/>
      <c r="B9" s="139"/>
      <c r="C9" s="141"/>
      <c r="D9" s="144"/>
      <c r="E9" s="137" t="s">
        <v>4</v>
      </c>
      <c r="F9" s="24" t="s">
        <v>9</v>
      </c>
      <c r="H9" s="16"/>
      <c r="J9" s="41"/>
      <c r="K9" s="41"/>
      <c r="L9" s="135"/>
      <c r="M9" s="136"/>
      <c r="N9" s="42"/>
      <c r="O9" s="41"/>
      <c r="P9" s="41"/>
      <c r="Q9" s="41"/>
      <c r="R9" s="41"/>
    </row>
    <row r="10" spans="1:18" ht="18" customHeight="1" x14ac:dyDescent="0.25">
      <c r="A10" s="139"/>
      <c r="B10" s="139"/>
      <c r="C10" s="142"/>
      <c r="D10" s="145"/>
      <c r="E10" s="137"/>
      <c r="F10" s="25" t="s">
        <v>5</v>
      </c>
      <c r="I10" s="50">
        <v>97337244.670000002</v>
      </c>
      <c r="J10" s="50">
        <v>139213641.20000002</v>
      </c>
      <c r="K10" s="50">
        <v>31948687.580000002</v>
      </c>
      <c r="L10" s="135"/>
      <c r="M10" s="136"/>
      <c r="N10" s="42"/>
      <c r="O10" s="41"/>
      <c r="P10" s="41"/>
      <c r="Q10" s="41"/>
      <c r="R10" s="41"/>
    </row>
    <row r="11" spans="1:18" ht="18" x14ac:dyDescent="0.25">
      <c r="A11" s="5">
        <v>1</v>
      </c>
      <c r="B11" s="5">
        <v>2</v>
      </c>
      <c r="C11" s="5"/>
      <c r="D11" s="5">
        <v>3</v>
      </c>
      <c r="E11" s="6">
        <v>4</v>
      </c>
      <c r="F11" s="23">
        <v>5</v>
      </c>
      <c r="J11" s="126"/>
      <c r="K11" s="126"/>
      <c r="L11" s="43"/>
      <c r="M11" s="43"/>
      <c r="N11" s="43"/>
      <c r="O11" s="41"/>
      <c r="P11" s="41"/>
      <c r="Q11" s="41"/>
      <c r="R11" s="41"/>
    </row>
    <row r="12" spans="1:18" s="7" customFormat="1" ht="18" hidden="1" customHeight="1" x14ac:dyDescent="0.3">
      <c r="A12" s="131" t="s">
        <v>11</v>
      </c>
      <c r="B12" s="131"/>
      <c r="C12" s="17">
        <f>C14-C20</f>
        <v>0</v>
      </c>
      <c r="D12" s="37">
        <f>D13-D20</f>
        <v>0</v>
      </c>
      <c r="E12" s="37">
        <f>E13-E20</f>
        <v>0</v>
      </c>
      <c r="F12" s="37">
        <f>F13-F20</f>
        <v>0</v>
      </c>
      <c r="J12" s="126"/>
      <c r="K12" s="126"/>
      <c r="L12" s="43"/>
      <c r="M12" s="43"/>
      <c r="N12" s="43"/>
      <c r="O12" s="44"/>
      <c r="P12" s="44"/>
      <c r="Q12" s="44"/>
      <c r="R12" s="44"/>
    </row>
    <row r="13" spans="1:18" ht="18.75" customHeight="1" x14ac:dyDescent="0.25">
      <c r="A13" s="131" t="s">
        <v>7</v>
      </c>
      <c r="B13" s="131"/>
      <c r="C13" s="18">
        <f>$D$13+$E$13</f>
        <v>86435418.480000004</v>
      </c>
      <c r="D13" s="38">
        <f t="shared" ref="D13:F14" si="0">D14</f>
        <v>46991598.040000007</v>
      </c>
      <c r="E13" s="38">
        <f t="shared" si="0"/>
        <v>39443820.439999998</v>
      </c>
      <c r="F13" s="38">
        <f t="shared" si="0"/>
        <v>55548920.439999998</v>
      </c>
      <c r="J13" s="126"/>
      <c r="K13" s="126"/>
      <c r="L13" s="43"/>
      <c r="M13" s="43"/>
      <c r="N13" s="43"/>
      <c r="O13" s="41"/>
      <c r="P13" s="41"/>
      <c r="Q13" s="41"/>
      <c r="R13" s="41"/>
    </row>
    <row r="14" spans="1:18" ht="17.25" customHeight="1" x14ac:dyDescent="0.25">
      <c r="A14" s="51">
        <v>200000</v>
      </c>
      <c r="B14" s="51" t="s">
        <v>6</v>
      </c>
      <c r="C14" s="18">
        <f>$D$14+$E$14</f>
        <v>86435418.480000004</v>
      </c>
      <c r="D14" s="38">
        <f t="shared" si="0"/>
        <v>46991598.040000007</v>
      </c>
      <c r="E14" s="38">
        <f t="shared" si="0"/>
        <v>39443820.439999998</v>
      </c>
      <c r="F14" s="38">
        <f t="shared" si="0"/>
        <v>55548920.439999998</v>
      </c>
      <c r="H14" s="29"/>
      <c r="I14" s="29" t="s">
        <v>26</v>
      </c>
      <c r="J14" s="47" t="s">
        <v>27</v>
      </c>
      <c r="K14" s="48" t="s">
        <v>28</v>
      </c>
      <c r="M14" s="43"/>
      <c r="N14" s="43"/>
      <c r="O14" s="41"/>
      <c r="P14" s="41"/>
      <c r="Q14" s="41"/>
      <c r="R14" s="41"/>
    </row>
    <row r="15" spans="1:18" ht="31.5" customHeight="1" x14ac:dyDescent="0.25">
      <c r="A15" s="11">
        <v>208000</v>
      </c>
      <c r="B15" s="9" t="s">
        <v>12</v>
      </c>
      <c r="C15" s="18">
        <f>$D$15+$E$15</f>
        <v>86435418.480000004</v>
      </c>
      <c r="D15" s="39">
        <f>D16-D17+D19+D18</f>
        <v>46991598.040000007</v>
      </c>
      <c r="E15" s="39">
        <f>E16-E17+E19+E18</f>
        <v>39443820.439999998</v>
      </c>
      <c r="F15" s="39">
        <f>F16-F17+F19</f>
        <v>55548920.439999998</v>
      </c>
      <c r="H15" s="29" t="s">
        <v>29</v>
      </c>
      <c r="I15" s="29"/>
      <c r="J15" s="47"/>
      <c r="K15" s="47"/>
      <c r="L15" s="43"/>
      <c r="M15" s="43"/>
      <c r="N15" s="43"/>
      <c r="O15" s="41"/>
      <c r="P15" s="41"/>
      <c r="Q15" s="41"/>
      <c r="R15" s="41"/>
    </row>
    <row r="16" spans="1:18" ht="18.75" customHeight="1" x14ac:dyDescent="0.25">
      <c r="A16" s="11">
        <v>208100</v>
      </c>
      <c r="B16" s="9" t="s">
        <v>14</v>
      </c>
      <c r="C16" s="18">
        <f>$D$16+$E$16</f>
        <v>0</v>
      </c>
      <c r="D16" s="40"/>
      <c r="E16" s="40"/>
      <c r="F16" s="40"/>
      <c r="G16" s="26"/>
      <c r="H16" s="30" t="s">
        <v>30</v>
      </c>
      <c r="I16" s="30">
        <v>-294500625.94999999</v>
      </c>
      <c r="J16" s="132">
        <v>294500625.94999999</v>
      </c>
      <c r="K16" s="132">
        <v>294500625.94999999</v>
      </c>
      <c r="L16" s="43"/>
      <c r="M16" s="43"/>
      <c r="N16" s="43"/>
      <c r="O16" s="41"/>
      <c r="P16" s="41"/>
      <c r="Q16" s="41"/>
      <c r="R16" s="41"/>
    </row>
    <row r="17" spans="1:18" ht="18" customHeight="1" x14ac:dyDescent="0.25">
      <c r="A17" s="11">
        <v>208200</v>
      </c>
      <c r="B17" s="9" t="s">
        <v>15</v>
      </c>
      <c r="C17" s="18">
        <f>$D$17+$E$17</f>
        <v>-86435418.480000004</v>
      </c>
      <c r="D17" s="40">
        <f>-17000000-40000000</f>
        <v>-57000000</v>
      </c>
      <c r="E17" s="40">
        <f>-18894900-10540518.48</f>
        <v>-29435418.48</v>
      </c>
      <c r="F17" s="40"/>
      <c r="G17" s="26"/>
      <c r="H17" s="30" t="s">
        <v>31</v>
      </c>
      <c r="I17" s="30">
        <f>I15+I16-D15</f>
        <v>-341492223.99000001</v>
      </c>
      <c r="J17" s="132">
        <f>J15+J16-E15</f>
        <v>255056805.50999999</v>
      </c>
      <c r="K17" s="132">
        <f>K15+K16-F15</f>
        <v>238951705.50999999</v>
      </c>
      <c r="L17" s="43"/>
      <c r="M17" s="43"/>
      <c r="N17" s="43"/>
      <c r="O17" s="41"/>
      <c r="P17" s="41"/>
      <c r="Q17" s="41"/>
      <c r="R17" s="41"/>
    </row>
    <row r="18" spans="1:18" ht="37.5" customHeight="1" x14ac:dyDescent="0.25">
      <c r="A18" s="11">
        <v>208320</v>
      </c>
      <c r="B18" s="9" t="s">
        <v>37</v>
      </c>
      <c r="C18" s="18">
        <f>D18+E18+F18</f>
        <v>0</v>
      </c>
      <c r="D18" s="39">
        <f>35000000+10540518.48</f>
        <v>45540518.480000004</v>
      </c>
      <c r="E18" s="39">
        <f>-35000000-10540518.48</f>
        <v>-45540518.480000004</v>
      </c>
      <c r="F18" s="40"/>
      <c r="G18" s="26"/>
      <c r="H18" s="30"/>
      <c r="I18" s="30"/>
      <c r="J18" s="53"/>
      <c r="K18" s="53"/>
      <c r="L18" s="43"/>
      <c r="M18" s="43"/>
      <c r="N18" s="43"/>
      <c r="O18" s="41"/>
      <c r="P18" s="41"/>
      <c r="Q18" s="41"/>
      <c r="R18" s="41"/>
    </row>
    <row r="19" spans="1:18" ht="49.5" customHeight="1" x14ac:dyDescent="0.25">
      <c r="A19" s="11">
        <v>208400</v>
      </c>
      <c r="B19" s="10" t="s">
        <v>13</v>
      </c>
      <c r="C19" s="18">
        <f>$D$19+$E$19</f>
        <v>0</v>
      </c>
      <c r="D19" s="39">
        <f>-15800000+251079.56-40000000</f>
        <v>-55548920.439999998</v>
      </c>
      <c r="E19" s="39">
        <f>15800000-251079.56+40000000</f>
        <v>55548920.439999998</v>
      </c>
      <c r="F19" s="39">
        <f>15800000-251079.56+40000000</f>
        <v>55548920.439999998</v>
      </c>
      <c r="G19" s="26"/>
      <c r="H19" s="30" t="s">
        <v>30</v>
      </c>
      <c r="I19" s="30">
        <f>D19</f>
        <v>-55548920.439999998</v>
      </c>
      <c r="J19" s="48">
        <f>E19</f>
        <v>55548920.439999998</v>
      </c>
      <c r="K19" s="47">
        <f>F19</f>
        <v>55548920.439999998</v>
      </c>
      <c r="L19" s="43"/>
      <c r="M19" s="43"/>
      <c r="N19" s="43"/>
      <c r="O19" s="41"/>
      <c r="P19" s="41"/>
      <c r="Q19" s="41"/>
      <c r="R19" s="41"/>
    </row>
    <row r="20" spans="1:18" ht="18.75" customHeight="1" x14ac:dyDescent="0.25">
      <c r="A20" s="131" t="s">
        <v>8</v>
      </c>
      <c r="B20" s="131"/>
      <c r="C20" s="18">
        <f>$D$20+$E$20</f>
        <v>86435418.480000004</v>
      </c>
      <c r="D20" s="38">
        <f t="shared" ref="D20:F21" si="1">D21</f>
        <v>46991598.040000007</v>
      </c>
      <c r="E20" s="38">
        <f>E21</f>
        <v>39443820.439999998</v>
      </c>
      <c r="F20" s="38">
        <f>F21</f>
        <v>55548920.439999998</v>
      </c>
      <c r="H20" s="29" t="s">
        <v>31</v>
      </c>
      <c r="I20" s="49">
        <f>I15+I19-D19</f>
        <v>0</v>
      </c>
      <c r="J20" s="49">
        <f>J15+J19-E19</f>
        <v>0</v>
      </c>
      <c r="K20" s="49">
        <f>K15+K19-F19</f>
        <v>0</v>
      </c>
      <c r="L20" s="43"/>
      <c r="M20" s="43"/>
      <c r="N20" s="43"/>
      <c r="O20" s="41"/>
      <c r="P20" s="41"/>
      <c r="Q20" s="41"/>
      <c r="R20" s="41"/>
    </row>
    <row r="21" spans="1:18" ht="22.5" customHeight="1" x14ac:dyDescent="0.25">
      <c r="A21" s="51">
        <v>600000</v>
      </c>
      <c r="B21" s="51" t="s">
        <v>10</v>
      </c>
      <c r="C21" s="18">
        <f>$D$21+$E$21</f>
        <v>86435418.480000004</v>
      </c>
      <c r="D21" s="39">
        <f t="shared" si="1"/>
        <v>46991598.040000007</v>
      </c>
      <c r="E21" s="39">
        <f t="shared" si="1"/>
        <v>39443820.439999998</v>
      </c>
      <c r="F21" s="39">
        <f t="shared" si="1"/>
        <v>55548920.439999998</v>
      </c>
      <c r="J21" s="126"/>
      <c r="K21" s="126"/>
      <c r="L21" s="43"/>
      <c r="M21" s="43"/>
      <c r="N21" s="43"/>
      <c r="O21" s="41"/>
      <c r="P21" s="41"/>
      <c r="Q21" s="41"/>
      <c r="R21" s="41"/>
    </row>
    <row r="22" spans="1:18" ht="20.25" customHeight="1" x14ac:dyDescent="0.25">
      <c r="A22" s="11">
        <v>602000</v>
      </c>
      <c r="B22" s="9" t="s">
        <v>16</v>
      </c>
      <c r="C22" s="18">
        <f>$D$22+$E$22</f>
        <v>86435418.480000004</v>
      </c>
      <c r="D22" s="39">
        <f>D23-D24+D26+D25</f>
        <v>46991598.040000007</v>
      </c>
      <c r="E22" s="39">
        <f>E23-E24+E26+E25</f>
        <v>39443820.439999998</v>
      </c>
      <c r="F22" s="39">
        <f>F23-F24+F26</f>
        <v>55548920.439999998</v>
      </c>
      <c r="H22" s="1" t="s">
        <v>29</v>
      </c>
      <c r="I22" s="1">
        <f>8700+54438.14+18674+162207+1837063.5</f>
        <v>2081082.6400000001</v>
      </c>
      <c r="J22" s="126">
        <f>-8700-54438.14-18674-162207-1837063.5</f>
        <v>-2081082.6400000001</v>
      </c>
      <c r="K22" s="126">
        <f>-8700-54438.14-18674-162207-1837063.5</f>
        <v>-2081082.6400000001</v>
      </c>
      <c r="L22" s="43"/>
      <c r="M22" s="43"/>
      <c r="N22" s="43"/>
      <c r="O22" s="41"/>
      <c r="P22" s="41"/>
      <c r="Q22" s="41"/>
      <c r="R22" s="41"/>
    </row>
    <row r="23" spans="1:18" ht="18.75" customHeight="1" x14ac:dyDescent="0.25">
      <c r="A23" s="11">
        <v>602100</v>
      </c>
      <c r="B23" s="9" t="s">
        <v>14</v>
      </c>
      <c r="C23" s="18">
        <f>$D$23+$E$23</f>
        <v>0</v>
      </c>
      <c r="D23" s="40"/>
      <c r="E23" s="40"/>
      <c r="F23" s="40"/>
      <c r="H23" s="1" t="s">
        <v>30</v>
      </c>
      <c r="I23" s="1">
        <v>-294500625.94999999</v>
      </c>
      <c r="J23" s="126">
        <v>294500625.94999999</v>
      </c>
      <c r="K23" s="126">
        <v>294500625.94999999</v>
      </c>
      <c r="L23" s="43"/>
      <c r="M23" s="43"/>
      <c r="N23" s="43"/>
      <c r="O23" s="41"/>
      <c r="P23" s="41"/>
      <c r="Q23" s="41"/>
      <c r="R23" s="41"/>
    </row>
    <row r="24" spans="1:18" ht="19.5" customHeight="1" x14ac:dyDescent="0.25">
      <c r="A24" s="11">
        <v>602200</v>
      </c>
      <c r="B24" s="9" t="s">
        <v>15</v>
      </c>
      <c r="C24" s="18">
        <f>$D$24+$E$24</f>
        <v>-86435418.480000004</v>
      </c>
      <c r="D24" s="40">
        <f>-17000000-40000000</f>
        <v>-57000000</v>
      </c>
      <c r="E24" s="40">
        <f>-18894900-10540518.48</f>
        <v>-29435418.48</v>
      </c>
      <c r="F24" s="40"/>
      <c r="H24" s="1" t="s">
        <v>31</v>
      </c>
      <c r="I24" s="1">
        <f>I22+I23-D22</f>
        <v>-339411141.35000002</v>
      </c>
      <c r="J24" s="133">
        <f>J22+J23-E22</f>
        <v>252975722.87</v>
      </c>
      <c r="K24" s="133">
        <f>K22+K23-F22</f>
        <v>236870622.87</v>
      </c>
      <c r="L24" s="43"/>
      <c r="M24" s="43"/>
      <c r="N24" s="43"/>
      <c r="O24" s="41"/>
      <c r="P24" s="41"/>
      <c r="Q24" s="41"/>
      <c r="R24" s="41"/>
    </row>
    <row r="25" spans="1:18" ht="33.75" customHeight="1" x14ac:dyDescent="0.25">
      <c r="A25" s="11">
        <v>602302</v>
      </c>
      <c r="B25" s="9" t="s">
        <v>38</v>
      </c>
      <c r="C25" s="18">
        <f>D25+E25+F25</f>
        <v>0</v>
      </c>
      <c r="D25" s="39">
        <f>35000000+10540518.48</f>
        <v>45540518.480000004</v>
      </c>
      <c r="E25" s="39">
        <f>-35000000-10540518.48</f>
        <v>-45540518.480000004</v>
      </c>
      <c r="F25" s="40"/>
      <c r="J25" s="52"/>
      <c r="K25" s="52"/>
      <c r="L25" s="43"/>
      <c r="M25" s="43"/>
      <c r="N25" s="43"/>
      <c r="O25" s="41"/>
      <c r="P25" s="41"/>
      <c r="Q25" s="41"/>
      <c r="R25" s="41"/>
    </row>
    <row r="26" spans="1:18" ht="55.5" customHeight="1" x14ac:dyDescent="0.3">
      <c r="A26" s="12">
        <v>602400</v>
      </c>
      <c r="B26" s="10" t="s">
        <v>13</v>
      </c>
      <c r="C26" s="18">
        <f>$D$19+$E$19</f>
        <v>0</v>
      </c>
      <c r="D26" s="39">
        <f>-15800000+251079.56-40000000</f>
        <v>-55548920.439999998</v>
      </c>
      <c r="E26" s="39">
        <f>15800000-251079.56+40000000</f>
        <v>55548920.439999998</v>
      </c>
      <c r="F26" s="39">
        <f>15800000-251079.56+40000000</f>
        <v>55548920.439999998</v>
      </c>
      <c r="J26" s="134"/>
      <c r="K26" s="134"/>
      <c r="L26" s="43"/>
      <c r="M26" s="43"/>
      <c r="N26" s="43"/>
      <c r="O26" s="41"/>
      <c r="P26" s="41"/>
      <c r="Q26" s="41"/>
      <c r="R26" s="41"/>
    </row>
    <row r="27" spans="1:18" s="7" customFormat="1" ht="18" customHeight="1" x14ac:dyDescent="0.3">
      <c r="A27" s="131" t="s">
        <v>11</v>
      </c>
      <c r="B27" s="131"/>
      <c r="C27" s="17">
        <f>C14-C20</f>
        <v>0</v>
      </c>
      <c r="D27" s="17">
        <f>D14-D20</f>
        <v>0</v>
      </c>
      <c r="E27" s="17">
        <f>E14-E20</f>
        <v>0</v>
      </c>
      <c r="F27" s="17">
        <f>F14-F20</f>
        <v>0</v>
      </c>
      <c r="J27" s="126"/>
      <c r="K27" s="126"/>
      <c r="L27" s="43"/>
      <c r="M27" s="43"/>
      <c r="N27" s="43"/>
      <c r="O27" s="44"/>
      <c r="P27" s="44"/>
      <c r="Q27" s="44"/>
      <c r="R27" s="44"/>
    </row>
    <row r="28" spans="1:18" ht="20.25" customHeight="1" x14ac:dyDescent="0.25">
      <c r="J28" s="126"/>
      <c r="K28" s="126"/>
      <c r="L28" s="43"/>
      <c r="M28" s="43"/>
      <c r="N28" s="43"/>
      <c r="O28" s="41"/>
      <c r="P28" s="41"/>
      <c r="Q28" s="41"/>
      <c r="R28" s="41"/>
    </row>
    <row r="29" spans="1:18" ht="19.5" hidden="1" customHeight="1" x14ac:dyDescent="0.3">
      <c r="A29" s="15" t="s">
        <v>22</v>
      </c>
      <c r="B29" s="15"/>
      <c r="C29" s="15"/>
      <c r="D29" s="14"/>
      <c r="E29" s="130" t="s">
        <v>23</v>
      </c>
      <c r="F29" s="130"/>
      <c r="J29" s="41"/>
      <c r="K29" s="41"/>
      <c r="L29" s="41"/>
      <c r="M29" s="41"/>
      <c r="N29" s="41"/>
      <c r="O29" s="41"/>
      <c r="P29" s="41"/>
      <c r="Q29" s="41"/>
      <c r="R29" s="41"/>
    </row>
    <row r="30" spans="1:18" ht="0.75" hidden="1" customHeight="1" x14ac:dyDescent="0.25">
      <c r="A30" s="8"/>
      <c r="J30" s="41"/>
      <c r="K30" s="41"/>
      <c r="L30" s="41"/>
      <c r="M30" s="41"/>
      <c r="N30" s="41"/>
      <c r="O30" s="41"/>
      <c r="P30" s="41"/>
      <c r="Q30" s="41"/>
      <c r="R30" s="41"/>
    </row>
    <row r="31" spans="1:18" hidden="1" x14ac:dyDescent="0.25">
      <c r="D31" s="13"/>
      <c r="E31" s="13"/>
      <c r="F31" s="13"/>
      <c r="J31" s="126"/>
      <c r="K31" s="126"/>
      <c r="L31" s="43"/>
      <c r="M31" s="41"/>
      <c r="N31" s="41"/>
      <c r="O31" s="41"/>
      <c r="P31" s="41"/>
      <c r="Q31" s="41"/>
      <c r="R31" s="41"/>
    </row>
    <row r="32" spans="1:18" ht="17.25" customHeight="1" x14ac:dyDescent="0.3">
      <c r="A32" s="20"/>
      <c r="B32" s="21"/>
      <c r="C32" s="21"/>
      <c r="D32" s="21"/>
      <c r="E32" s="21"/>
      <c r="F32" s="22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18.75" customHeight="1" x14ac:dyDescent="0.3">
      <c r="A33" s="15" t="s">
        <v>19</v>
      </c>
      <c r="E33" s="130" t="s">
        <v>20</v>
      </c>
      <c r="F33" s="130"/>
      <c r="J33" s="126"/>
      <c r="K33" s="126"/>
      <c r="L33" s="41"/>
      <c r="M33" s="43"/>
      <c r="N33" s="43"/>
      <c r="O33" s="41"/>
      <c r="P33" s="41"/>
      <c r="Q33" s="41"/>
      <c r="R33" s="41"/>
    </row>
    <row r="34" spans="1:18" x14ac:dyDescent="0.25">
      <c r="F34" s="16"/>
      <c r="J34" s="41"/>
      <c r="K34" s="41"/>
      <c r="L34" s="43"/>
      <c r="M34" s="43"/>
      <c r="N34" s="43"/>
      <c r="O34" s="41"/>
      <c r="P34" s="41"/>
      <c r="Q34" s="41"/>
      <c r="R34" s="41"/>
    </row>
    <row r="35" spans="1:18" x14ac:dyDescent="0.25">
      <c r="F35" s="13"/>
      <c r="J35" s="41"/>
      <c r="K35" s="41"/>
      <c r="L35" s="43"/>
      <c r="M35" s="43"/>
      <c r="N35" s="43"/>
      <c r="O35" s="41"/>
      <c r="P35" s="41"/>
      <c r="Q35" s="41"/>
      <c r="R35" s="41"/>
    </row>
    <row r="36" spans="1:18" x14ac:dyDescent="0.25">
      <c r="D36" s="13"/>
      <c r="E36" s="13"/>
      <c r="F36" s="13"/>
      <c r="J36" s="126"/>
      <c r="K36" s="126"/>
      <c r="L36" s="43"/>
      <c r="M36" s="43"/>
      <c r="N36" s="43"/>
      <c r="O36" s="41"/>
      <c r="P36" s="41"/>
      <c r="Q36" s="41"/>
      <c r="R36" s="41"/>
    </row>
    <row r="37" spans="1:18" ht="18" customHeight="1" x14ac:dyDescent="0.25">
      <c r="J37" s="125"/>
      <c r="K37" s="126"/>
      <c r="L37" s="45"/>
      <c r="M37" s="45"/>
      <c r="N37" s="45"/>
      <c r="O37" s="41"/>
      <c r="P37" s="41"/>
      <c r="Q37" s="41"/>
      <c r="R37" s="41"/>
    </row>
    <row r="38" spans="1:18" ht="11.25" hidden="1" customHeight="1" x14ac:dyDescent="0.25">
      <c r="D38" s="16"/>
      <c r="J38" s="41"/>
      <c r="K38" s="41"/>
      <c r="L38" s="41"/>
      <c r="M38" s="41"/>
      <c r="N38" s="41"/>
      <c r="O38" s="41"/>
      <c r="P38" s="41"/>
      <c r="Q38" s="41"/>
      <c r="R38" s="41"/>
    </row>
    <row r="39" spans="1:18" ht="15" hidden="1" customHeight="1" x14ac:dyDescent="0.25">
      <c r="J39" s="41"/>
      <c r="K39" s="41"/>
      <c r="L39" s="41"/>
      <c r="M39" s="41"/>
      <c r="N39" s="41"/>
      <c r="O39" s="41"/>
      <c r="P39" s="41"/>
      <c r="Q39" s="41"/>
      <c r="R39" s="41"/>
    </row>
    <row r="40" spans="1:18" ht="12" hidden="1" customHeight="1" x14ac:dyDescent="0.25">
      <c r="D40" s="13"/>
      <c r="F40" s="13"/>
      <c r="J40" s="41"/>
      <c r="K40" s="41"/>
      <c r="L40" s="41"/>
      <c r="M40" s="41"/>
      <c r="N40" s="41"/>
      <c r="O40" s="41"/>
      <c r="P40" s="41"/>
      <c r="Q40" s="41"/>
      <c r="R40" s="41"/>
    </row>
    <row r="41" spans="1:18" ht="15" customHeight="1" x14ac:dyDescent="0.3">
      <c r="B41" s="35"/>
      <c r="C41" s="36"/>
      <c r="D41" s="13"/>
      <c r="E41" s="13"/>
      <c r="F41" s="13"/>
      <c r="J41" s="41"/>
      <c r="K41" s="41"/>
      <c r="L41" s="46"/>
      <c r="M41" s="46"/>
      <c r="N41" s="46"/>
      <c r="O41" s="41"/>
      <c r="P41" s="43"/>
      <c r="Q41" s="43"/>
      <c r="R41" s="43"/>
    </row>
    <row r="42" spans="1:18" ht="22.5" customHeight="1" x14ac:dyDescent="0.25">
      <c r="D42" s="13"/>
      <c r="E42" s="13"/>
      <c r="F42" s="13"/>
      <c r="J42" s="41"/>
      <c r="K42" s="41"/>
      <c r="L42" s="46"/>
      <c r="M42" s="46"/>
      <c r="N42" s="46"/>
      <c r="O42" s="41"/>
      <c r="P42" s="41"/>
      <c r="Q42" s="41"/>
      <c r="R42" s="41"/>
    </row>
    <row r="43" spans="1:18" ht="13.8" x14ac:dyDescent="0.25">
      <c r="H43" s="127"/>
      <c r="I43" s="127"/>
      <c r="J43" s="128"/>
      <c r="K43" s="129"/>
      <c r="L43" s="43"/>
      <c r="M43" s="43"/>
      <c r="N43" s="43"/>
      <c r="O43" s="41"/>
      <c r="P43" s="41"/>
      <c r="Q43" s="41"/>
      <c r="R43" s="41"/>
    </row>
    <row r="44" spans="1:18" ht="15.6" x14ac:dyDescent="0.25">
      <c r="D44" s="39"/>
      <c r="E44" s="39"/>
      <c r="F44" s="39"/>
      <c r="J44" s="125"/>
      <c r="K44" s="126"/>
      <c r="L44" s="41"/>
      <c r="M44" s="43"/>
      <c r="N44" s="41"/>
      <c r="O44" s="41"/>
      <c r="P44" s="41"/>
      <c r="Q44" s="41"/>
      <c r="R44" s="41"/>
    </row>
    <row r="45" spans="1:18" x14ac:dyDescent="0.25">
      <c r="D45" s="13"/>
      <c r="E45" s="26"/>
      <c r="F45" s="26"/>
      <c r="H45" s="124"/>
      <c r="I45" s="124"/>
      <c r="J45" s="125"/>
      <c r="K45" s="126"/>
      <c r="L45" s="43"/>
      <c r="M45" s="43"/>
      <c r="N45" s="43"/>
      <c r="O45" s="41"/>
      <c r="P45" s="41"/>
      <c r="Q45" s="41"/>
      <c r="R45" s="41"/>
    </row>
    <row r="46" spans="1:18" x14ac:dyDescent="0.25">
      <c r="E46" s="13"/>
      <c r="G46" s="26"/>
      <c r="J46" s="41"/>
      <c r="K46" s="41"/>
      <c r="L46" s="41"/>
      <c r="M46" s="41"/>
      <c r="N46" s="41"/>
      <c r="O46" s="41"/>
      <c r="P46" s="41"/>
      <c r="Q46" s="41"/>
      <c r="R46" s="41"/>
    </row>
    <row r="47" spans="1:18" x14ac:dyDescent="0.25">
      <c r="J47" s="43"/>
      <c r="K47" s="41"/>
      <c r="L47" s="43"/>
      <c r="M47" s="43"/>
      <c r="N47" s="43"/>
      <c r="O47" s="41"/>
      <c r="P47" s="41"/>
      <c r="Q47" s="41"/>
      <c r="R47" s="41"/>
    </row>
    <row r="48" spans="1:18" x14ac:dyDescent="0.25">
      <c r="J48" s="41"/>
      <c r="K48" s="41"/>
      <c r="L48" s="41"/>
      <c r="M48" s="41"/>
      <c r="N48" s="41"/>
      <c r="O48" s="41"/>
      <c r="P48" s="41"/>
      <c r="Q48" s="41"/>
      <c r="R48" s="41"/>
    </row>
    <row r="49" spans="4:18" x14ac:dyDescent="0.25">
      <c r="J49" s="41"/>
      <c r="K49" s="41"/>
      <c r="L49" s="43"/>
      <c r="M49" s="43"/>
      <c r="N49" s="43"/>
      <c r="O49" s="41"/>
      <c r="P49" s="41"/>
      <c r="Q49" s="41"/>
      <c r="R49" s="41"/>
    </row>
    <row r="50" spans="4:18" x14ac:dyDescent="0.25">
      <c r="D50" s="16"/>
      <c r="E50" s="33"/>
      <c r="F50" s="16"/>
      <c r="L50" s="26"/>
      <c r="M50" s="26"/>
    </row>
    <row r="51" spans="4:18" x14ac:dyDescent="0.25">
      <c r="L51" s="26"/>
    </row>
    <row r="53" spans="4:18" x14ac:dyDescent="0.25">
      <c r="J53" s="26"/>
      <c r="K53" s="26"/>
      <c r="L53" s="26"/>
      <c r="M53" s="26"/>
      <c r="N53" s="26"/>
    </row>
    <row r="54" spans="4:18" x14ac:dyDescent="0.25">
      <c r="J54" s="26"/>
      <c r="K54" s="26"/>
      <c r="L54" s="26"/>
      <c r="M54" s="26"/>
      <c r="N54" s="26"/>
    </row>
    <row r="55" spans="4:18" x14ac:dyDescent="0.25">
      <c r="J55" s="26"/>
      <c r="K55" s="26"/>
      <c r="L55" s="26"/>
      <c r="M55" s="26"/>
      <c r="N55" s="26"/>
    </row>
    <row r="56" spans="4:18" ht="15.6" x14ac:dyDescent="0.25">
      <c r="J56" s="26"/>
      <c r="K56" s="26"/>
      <c r="L56" s="19"/>
      <c r="M56" s="19"/>
      <c r="N56" s="19"/>
    </row>
    <row r="57" spans="4:18" x14ac:dyDescent="0.25">
      <c r="J57" s="26"/>
      <c r="K57" s="26"/>
      <c r="L57" s="26"/>
      <c r="M57" s="26"/>
      <c r="N57" s="26"/>
    </row>
    <row r="58" spans="4:18" x14ac:dyDescent="0.25">
      <c r="J58" s="31"/>
      <c r="K58" s="32"/>
      <c r="L58" s="29"/>
      <c r="M58" s="30"/>
      <c r="N58" s="29"/>
    </row>
    <row r="59" spans="4:18" x14ac:dyDescent="0.25">
      <c r="J59" s="26"/>
      <c r="L59" s="26"/>
      <c r="M59" s="26"/>
      <c r="N59" s="26"/>
    </row>
  </sheetData>
  <mergeCells count="44">
    <mergeCell ref="A4:F4"/>
    <mergeCell ref="D1:F1"/>
    <mergeCell ref="D2:F2"/>
    <mergeCell ref="H2:J2"/>
    <mergeCell ref="D3:F3"/>
    <mergeCell ref="H3:J3"/>
    <mergeCell ref="A12:B12"/>
    <mergeCell ref="J12:K12"/>
    <mergeCell ref="A5:F5"/>
    <mergeCell ref="A6:F6"/>
    <mergeCell ref="A8:A10"/>
    <mergeCell ref="B8:B10"/>
    <mergeCell ref="C8:C10"/>
    <mergeCell ref="D8:D10"/>
    <mergeCell ref="E8:F8"/>
    <mergeCell ref="L8:L10"/>
    <mergeCell ref="M8:N8"/>
    <mergeCell ref="E9:E10"/>
    <mergeCell ref="M9:M10"/>
    <mergeCell ref="J11:K11"/>
    <mergeCell ref="A27:B27"/>
    <mergeCell ref="J27:K27"/>
    <mergeCell ref="A13:B13"/>
    <mergeCell ref="J13:K13"/>
    <mergeCell ref="J16:K16"/>
    <mergeCell ref="J17:K17"/>
    <mergeCell ref="A20:B20"/>
    <mergeCell ref="J21:K21"/>
    <mergeCell ref="J22:K22"/>
    <mergeCell ref="J23:K23"/>
    <mergeCell ref="J24:K24"/>
    <mergeCell ref="J26:K26"/>
    <mergeCell ref="J28:K28"/>
    <mergeCell ref="E29:F29"/>
    <mergeCell ref="J31:K31"/>
    <mergeCell ref="E33:F33"/>
    <mergeCell ref="J33:K33"/>
    <mergeCell ref="H45:I45"/>
    <mergeCell ref="J45:K45"/>
    <mergeCell ref="J37:K37"/>
    <mergeCell ref="J36:K36"/>
    <mergeCell ref="H43:I43"/>
    <mergeCell ref="J43:K43"/>
    <mergeCell ref="J44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СВОД</vt:lpstr>
      <vt:lpstr>Н 0001</vt:lpstr>
      <vt:lpstr>СВОД!_ftn1</vt:lpstr>
      <vt:lpstr>СВОД!Область_друку</vt:lpstr>
    </vt:vector>
  </TitlesOfParts>
  <Company>Винницкое 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semu</dc:creator>
  <cp:lastModifiedBy>Kushnir</cp:lastModifiedBy>
  <cp:lastPrinted>2023-12-05T10:37:32Z</cp:lastPrinted>
  <dcterms:created xsi:type="dcterms:W3CDTF">2005-04-13T13:49:28Z</dcterms:created>
  <dcterms:modified xsi:type="dcterms:W3CDTF">2023-12-11T13:02:15Z</dcterms:modified>
</cp:coreProperties>
</file>