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4\Накази начальника 2024\1_1000\"/>
    </mc:Choice>
  </mc:AlternateContent>
  <xr:revisionPtr revIDLastSave="0" documentId="8_{28C6AF72-363F-444E-8FB5-B34B190D45AD}" xr6:coauthVersionLast="47" xr6:coauthVersionMax="47" xr10:uidLastSave="{00000000-0000-0000-0000-000000000000}"/>
  <bookViews>
    <workbookView xWindow="-108" yWindow="-108" windowWidth="23256" windowHeight="12576" tabRatio="856" xr2:uid="{00000000-000D-0000-FFFF-FFFF00000000}"/>
  </bookViews>
  <sheets>
    <sheet name="СВОД" sheetId="1" r:id="rId1"/>
    <sheet name="Н8" sheetId="13" r:id="rId2"/>
  </sheets>
  <definedNames>
    <definedName name="_xlnm.Print_Titles" localSheetId="1">Н8!$8:$11</definedName>
    <definedName name="_xlnm.Print_Titles" localSheetId="0">СВОД!$8:$11</definedName>
    <definedName name="_xlnm.Print_Area" localSheetId="1">Н8!$B$1:$Q$446</definedName>
    <definedName name="_xlnm.Print_Area" localSheetId="0">СВОД!$B$1:$Q$439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3" l="1"/>
  <c r="I46" i="13"/>
  <c r="K68" i="13"/>
  <c r="F68" i="13"/>
  <c r="K67" i="13"/>
  <c r="F67" i="13"/>
  <c r="P66" i="13"/>
  <c r="O66" i="13"/>
  <c r="N66" i="13"/>
  <c r="M66" i="13"/>
  <c r="L66" i="13"/>
  <c r="J66" i="13"/>
  <c r="I66" i="13"/>
  <c r="H66" i="13"/>
  <c r="G66" i="13"/>
  <c r="F66" i="13" s="1"/>
  <c r="K65" i="13"/>
  <c r="F65" i="13"/>
  <c r="Q65" i="13" s="1"/>
  <c r="K64" i="13"/>
  <c r="Q64" i="13" s="1"/>
  <c r="F64" i="13"/>
  <c r="K63" i="13"/>
  <c r="F63" i="13"/>
  <c r="Q63" i="13" s="1"/>
  <c r="K62" i="13"/>
  <c r="F62" i="13"/>
  <c r="K61" i="13"/>
  <c r="F61" i="13"/>
  <c r="Q61" i="13" s="1"/>
  <c r="P60" i="13"/>
  <c r="O60" i="13"/>
  <c r="N60" i="13"/>
  <c r="M60" i="13"/>
  <c r="L60" i="13"/>
  <c r="J60" i="13"/>
  <c r="F60" i="13" s="1"/>
  <c r="I60" i="13"/>
  <c r="H60" i="13"/>
  <c r="G60" i="13"/>
  <c r="K57" i="13"/>
  <c r="F57" i="13"/>
  <c r="K56" i="13"/>
  <c r="F56" i="13"/>
  <c r="Q56" i="13" s="1"/>
  <c r="P55" i="13"/>
  <c r="O55" i="13"/>
  <c r="N55" i="13"/>
  <c r="M55" i="13"/>
  <c r="L55" i="13"/>
  <c r="J55" i="13"/>
  <c r="I55" i="13"/>
  <c r="H55" i="13"/>
  <c r="G55" i="13"/>
  <c r="K54" i="13"/>
  <c r="F54" i="13"/>
  <c r="Q54" i="13" s="1"/>
  <c r="K53" i="13"/>
  <c r="F53" i="13"/>
  <c r="F52" i="13"/>
  <c r="Q52" i="13" s="1"/>
  <c r="K51" i="13"/>
  <c r="F51" i="13"/>
  <c r="Q51" i="13" s="1"/>
  <c r="P50" i="13"/>
  <c r="O50" i="13"/>
  <c r="N50" i="13"/>
  <c r="M50" i="13"/>
  <c r="L50" i="13"/>
  <c r="J50" i="13"/>
  <c r="H50" i="13"/>
  <c r="G50" i="13"/>
  <c r="K49" i="13"/>
  <c r="K46" i="13" s="1"/>
  <c r="F49" i="13"/>
  <c r="Q48" i="13"/>
  <c r="F48" i="13"/>
  <c r="K47" i="13"/>
  <c r="F47" i="13"/>
  <c r="Q47" i="13" s="1"/>
  <c r="P46" i="13"/>
  <c r="O46" i="13"/>
  <c r="N46" i="13"/>
  <c r="N27" i="13" s="1"/>
  <c r="M46" i="13"/>
  <c r="L46" i="13"/>
  <c r="J46" i="13"/>
  <c r="H46" i="13"/>
  <c r="G46" i="13"/>
  <c r="K45" i="13"/>
  <c r="F45" i="13"/>
  <c r="Q45" i="13" s="1"/>
  <c r="K44" i="13"/>
  <c r="F44" i="13"/>
  <c r="K43" i="13"/>
  <c r="F43" i="13"/>
  <c r="K42" i="13"/>
  <c r="F42" i="13"/>
  <c r="Q42" i="13" s="1"/>
  <c r="P41" i="13"/>
  <c r="O41" i="13"/>
  <c r="N41" i="13"/>
  <c r="M41" i="13"/>
  <c r="L41" i="13"/>
  <c r="J41" i="13"/>
  <c r="I41" i="13"/>
  <c r="H41" i="13"/>
  <c r="G41" i="13"/>
  <c r="F41" i="13" s="1"/>
  <c r="K40" i="13"/>
  <c r="F40" i="13"/>
  <c r="Q40" i="13" s="1"/>
  <c r="K39" i="13"/>
  <c r="F39" i="13"/>
  <c r="Q39" i="13" s="1"/>
  <c r="F38" i="13"/>
  <c r="Q38" i="13" s="1"/>
  <c r="F37" i="13"/>
  <c r="Q37" i="13" s="1"/>
  <c r="F36" i="13"/>
  <c r="F35" i="13"/>
  <c r="Q35" i="13" s="1"/>
  <c r="P34" i="13"/>
  <c r="O34" i="13"/>
  <c r="O27" i="13" s="1"/>
  <c r="N34" i="13"/>
  <c r="M34" i="13"/>
  <c r="L34" i="13"/>
  <c r="L27" i="13" s="1"/>
  <c r="K34" i="13"/>
  <c r="J34" i="13"/>
  <c r="J27" i="13" s="1"/>
  <c r="I34" i="13"/>
  <c r="H34" i="13"/>
  <c r="G34" i="13"/>
  <c r="K33" i="13"/>
  <c r="F33" i="13"/>
  <c r="K32" i="13"/>
  <c r="F32" i="13"/>
  <c r="K31" i="13"/>
  <c r="F31" i="13"/>
  <c r="K30" i="13"/>
  <c r="F30" i="13"/>
  <c r="M29" i="13"/>
  <c r="I29" i="13"/>
  <c r="H29" i="13"/>
  <c r="G29" i="13"/>
  <c r="F29" i="13" s="1"/>
  <c r="Q67" i="13" l="1"/>
  <c r="Q68" i="13"/>
  <c r="P27" i="13"/>
  <c r="F34" i="13"/>
  <c r="Q53" i="13"/>
  <c r="Q43" i="13"/>
  <c r="K50" i="13"/>
  <c r="K55" i="13"/>
  <c r="K66" i="13"/>
  <c r="Q66" i="13" s="1"/>
  <c r="M27" i="13"/>
  <c r="K41" i="13"/>
  <c r="Q44" i="13"/>
  <c r="Q57" i="13"/>
  <c r="Q55" i="13" s="1"/>
  <c r="Q62" i="13"/>
  <c r="F55" i="13"/>
  <c r="K60" i="13"/>
  <c r="Q60" i="13" s="1"/>
  <c r="H27" i="13"/>
  <c r="F46" i="13"/>
  <c r="G27" i="13"/>
  <c r="Q31" i="13"/>
  <c r="Q30" i="13"/>
  <c r="K29" i="13"/>
  <c r="Q29" i="13" s="1"/>
  <c r="I27" i="13"/>
  <c r="Q36" i="13"/>
  <c r="Q34" i="13" s="1"/>
  <c r="Q33" i="13"/>
  <c r="Q41" i="13"/>
  <c r="Q32" i="13"/>
  <c r="Q50" i="13"/>
  <c r="K27" i="13"/>
  <c r="Q46" i="13"/>
  <c r="F50" i="13"/>
  <c r="Q49" i="13"/>
  <c r="F27" i="13" l="1"/>
  <c r="Q27" i="13" s="1"/>
  <c r="L362" i="13" l="1"/>
  <c r="P362" i="13"/>
  <c r="F268" i="13" l="1"/>
  <c r="K268" i="13"/>
  <c r="F267" i="13"/>
  <c r="K267" i="13"/>
  <c r="F266" i="13"/>
  <c r="K266" i="13"/>
  <c r="F265" i="13"/>
  <c r="K265" i="13"/>
  <c r="G264" i="13"/>
  <c r="G263" i="13" s="1"/>
  <c r="J264" i="13"/>
  <c r="J263" i="13" s="1"/>
  <c r="J262" i="13" s="1"/>
  <c r="M264" i="13"/>
  <c r="P264" i="13"/>
  <c r="P263" i="13" s="1"/>
  <c r="P262" i="13" s="1"/>
  <c r="O264" i="13"/>
  <c r="O263" i="13" s="1"/>
  <c r="O262" i="13" s="1"/>
  <c r="N264" i="13"/>
  <c r="N263" i="13" s="1"/>
  <c r="N262" i="13" s="1"/>
  <c r="L264" i="13"/>
  <c r="L263" i="13" s="1"/>
  <c r="L262" i="13" s="1"/>
  <c r="I264" i="13"/>
  <c r="I263" i="13" s="1"/>
  <c r="I262" i="13" s="1"/>
  <c r="H264" i="13"/>
  <c r="H263" i="13" s="1"/>
  <c r="H262" i="13" s="1"/>
  <c r="M247" i="13"/>
  <c r="G247" i="13"/>
  <c r="J243" i="13"/>
  <c r="J247" i="13"/>
  <c r="P247" i="13"/>
  <c r="G284" i="13"/>
  <c r="G283" i="13" s="1"/>
  <c r="G289" i="13"/>
  <c r="G293" i="13"/>
  <c r="G296" i="13"/>
  <c r="G280" i="13"/>
  <c r="J284" i="13"/>
  <c r="J289" i="13"/>
  <c r="J287" i="13" s="1"/>
  <c r="J296" i="13"/>
  <c r="M284" i="13"/>
  <c r="M289" i="13"/>
  <c r="M287" i="13" s="1"/>
  <c r="M296" i="13"/>
  <c r="P284" i="13"/>
  <c r="P283" i="13" s="1"/>
  <c r="P280" i="13" s="1"/>
  <c r="P289" i="13"/>
  <c r="P287" i="13" s="1"/>
  <c r="P296" i="13"/>
  <c r="G251" i="13"/>
  <c r="G250" i="13" s="1"/>
  <c r="J251" i="13"/>
  <c r="J250" i="13" s="1"/>
  <c r="J249" i="13" s="1"/>
  <c r="M251" i="13"/>
  <c r="P251" i="13"/>
  <c r="P250" i="13" s="1"/>
  <c r="P249" i="13" s="1"/>
  <c r="O247" i="13"/>
  <c r="O284" i="13"/>
  <c r="O283" i="13" s="1"/>
  <c r="O280" i="13" s="1"/>
  <c r="O289" i="13"/>
  <c r="O287" i="13" s="1"/>
  <c r="O296" i="13"/>
  <c r="O251" i="13"/>
  <c r="O250" i="13" s="1"/>
  <c r="O249" i="13" s="1"/>
  <c r="N247" i="13"/>
  <c r="N284" i="13"/>
  <c r="N283" i="13" s="1"/>
  <c r="N280" i="13" s="1"/>
  <c r="N289" i="13"/>
  <c r="N287" i="13" s="1"/>
  <c r="N296" i="13"/>
  <c r="N251" i="13"/>
  <c r="N250" i="13" s="1"/>
  <c r="N249" i="13" s="1"/>
  <c r="L284" i="13"/>
  <c r="L283" i="13" s="1"/>
  <c r="L289" i="13"/>
  <c r="L287" i="13" s="1"/>
  <c r="L296" i="13"/>
  <c r="L251" i="13"/>
  <c r="L250" i="13" s="1"/>
  <c r="L249" i="13" s="1"/>
  <c r="I243" i="13"/>
  <c r="I247" i="13"/>
  <c r="I284" i="13"/>
  <c r="I283" i="13" s="1"/>
  <c r="I280" i="13" s="1"/>
  <c r="I289" i="13"/>
  <c r="I287" i="13" s="1"/>
  <c r="I296" i="13"/>
  <c r="I251" i="13"/>
  <c r="I250" i="13" s="1"/>
  <c r="I249" i="13" s="1"/>
  <c r="H243" i="13"/>
  <c r="H247" i="13"/>
  <c r="H284" i="13"/>
  <c r="H283" i="13" s="1"/>
  <c r="H280" i="13" s="1"/>
  <c r="H289" i="13"/>
  <c r="H287" i="13" s="1"/>
  <c r="H296" i="13"/>
  <c r="H251" i="13"/>
  <c r="H250" i="13" s="1"/>
  <c r="H249" i="13" s="1"/>
  <c r="G15" i="13"/>
  <c r="G19" i="13"/>
  <c r="G23" i="13"/>
  <c r="G21" i="13" s="1"/>
  <c r="J15" i="13"/>
  <c r="F15" i="13" s="1"/>
  <c r="J19" i="13"/>
  <c r="J18" i="13" s="1"/>
  <c r="J23" i="13"/>
  <c r="F23" i="13" s="1"/>
  <c r="M15" i="13"/>
  <c r="M19" i="13"/>
  <c r="M23" i="13"/>
  <c r="P15" i="13"/>
  <c r="P19" i="13"/>
  <c r="P18" i="13" s="1"/>
  <c r="P23" i="13"/>
  <c r="P21" i="13" s="1"/>
  <c r="G110" i="13"/>
  <c r="G109" i="13" s="1"/>
  <c r="G129" i="13"/>
  <c r="G114" i="13" s="1"/>
  <c r="G139" i="13"/>
  <c r="G141" i="13"/>
  <c r="G147" i="13"/>
  <c r="J110" i="13"/>
  <c r="J109" i="13" s="1"/>
  <c r="J129" i="13"/>
  <c r="J139" i="13"/>
  <c r="J141" i="13"/>
  <c r="J147" i="13"/>
  <c r="M110" i="13"/>
  <c r="M109" i="13" s="1"/>
  <c r="M129" i="13"/>
  <c r="M114" i="13" s="1"/>
  <c r="M139" i="13"/>
  <c r="M141" i="13"/>
  <c r="M147" i="13"/>
  <c r="P110" i="13"/>
  <c r="P109" i="13" s="1"/>
  <c r="P149" i="13"/>
  <c r="P147" i="13" s="1"/>
  <c r="P129" i="13"/>
  <c r="P114" i="13" s="1"/>
  <c r="P139" i="13"/>
  <c r="P141" i="13"/>
  <c r="G158" i="13"/>
  <c r="G164" i="13"/>
  <c r="G169" i="13"/>
  <c r="G173" i="13"/>
  <c r="G176" i="13"/>
  <c r="J158" i="13"/>
  <c r="J173" i="13"/>
  <c r="J176" i="13"/>
  <c r="M158" i="13"/>
  <c r="M173" i="13"/>
  <c r="M176" i="13"/>
  <c r="P158" i="13"/>
  <c r="P173" i="13"/>
  <c r="P176" i="13"/>
  <c r="K176" i="13" s="1"/>
  <c r="M231" i="13"/>
  <c r="M229" i="13" s="1"/>
  <c r="M202" i="13"/>
  <c r="M204" i="13"/>
  <c r="M216" i="13"/>
  <c r="M206" i="13"/>
  <c r="M211" i="13"/>
  <c r="P202" i="13"/>
  <c r="P204" i="13"/>
  <c r="P216" i="13"/>
  <c r="P206" i="13"/>
  <c r="P211" i="13"/>
  <c r="P209" i="13" s="1"/>
  <c r="G202" i="13"/>
  <c r="G204" i="13"/>
  <c r="G216" i="13"/>
  <c r="G206" i="13"/>
  <c r="G211" i="13"/>
  <c r="G209" i="13" s="1"/>
  <c r="F209" i="13" s="1"/>
  <c r="J202" i="13"/>
  <c r="J204" i="13"/>
  <c r="J216" i="13"/>
  <c r="J206" i="13"/>
  <c r="J211" i="13"/>
  <c r="J209" i="13" s="1"/>
  <c r="G231" i="13"/>
  <c r="G229" i="13" s="1"/>
  <c r="J231" i="13"/>
  <c r="J229" i="13" s="1"/>
  <c r="P231" i="13"/>
  <c r="P229" i="13" s="1"/>
  <c r="P227" i="13" s="1"/>
  <c r="G69" i="13"/>
  <c r="G78" i="13"/>
  <c r="G71" i="13" s="1"/>
  <c r="G82" i="13"/>
  <c r="G85" i="13"/>
  <c r="G88" i="13"/>
  <c r="G92" i="13"/>
  <c r="G95" i="13"/>
  <c r="G98" i="13"/>
  <c r="G101" i="13"/>
  <c r="J69" i="13"/>
  <c r="J78" i="13"/>
  <c r="J82" i="13"/>
  <c r="J85" i="13"/>
  <c r="J88" i="13"/>
  <c r="J92" i="13"/>
  <c r="J101" i="13"/>
  <c r="F101" i="13" s="1"/>
  <c r="M69" i="13"/>
  <c r="M78" i="13"/>
  <c r="M71" i="13" s="1"/>
  <c r="M82" i="13"/>
  <c r="M85" i="13"/>
  <c r="M88" i="13"/>
  <c r="M92" i="13"/>
  <c r="M101" i="13"/>
  <c r="P69" i="13"/>
  <c r="P78" i="13"/>
  <c r="P82" i="13"/>
  <c r="P85" i="13"/>
  <c r="P88" i="13"/>
  <c r="P92" i="13"/>
  <c r="P101" i="13"/>
  <c r="G188" i="13"/>
  <c r="J188" i="13"/>
  <c r="J187" i="13" s="1"/>
  <c r="J186" i="13" s="1"/>
  <c r="J185" i="13" s="1"/>
  <c r="M188" i="13"/>
  <c r="P188" i="13"/>
  <c r="G194" i="13"/>
  <c r="J194" i="13"/>
  <c r="J193" i="13" s="1"/>
  <c r="J192" i="13" s="1"/>
  <c r="J191" i="13" s="1"/>
  <c r="J190" i="13" s="1"/>
  <c r="M194" i="13"/>
  <c r="P194" i="13"/>
  <c r="G305" i="13"/>
  <c r="J305" i="13"/>
  <c r="J304" i="13" s="1"/>
  <c r="J303" i="13" s="1"/>
  <c r="M305" i="13"/>
  <c r="M304" i="13" s="1"/>
  <c r="P305" i="13"/>
  <c r="G312" i="13"/>
  <c r="G311" i="13" s="1"/>
  <c r="G321" i="13"/>
  <c r="G325" i="13"/>
  <c r="G334" i="13"/>
  <c r="G340" i="13"/>
  <c r="G347" i="13"/>
  <c r="G356" i="13"/>
  <c r="F356" i="13" s="1"/>
  <c r="G362" i="13"/>
  <c r="G384" i="13"/>
  <c r="F384" i="13" s="1"/>
  <c r="G389" i="13"/>
  <c r="F389" i="13" s="1"/>
  <c r="G410" i="13"/>
  <c r="J312" i="13"/>
  <c r="J311" i="13" s="1"/>
  <c r="J321" i="13"/>
  <c r="J325" i="13"/>
  <c r="J334" i="13"/>
  <c r="J340" i="13"/>
  <c r="F340" i="13" s="1"/>
  <c r="J347" i="13"/>
  <c r="J353" i="13"/>
  <c r="J410" i="13"/>
  <c r="M321" i="13"/>
  <c r="M325" i="13"/>
  <c r="M334" i="13"/>
  <c r="M340" i="13"/>
  <c r="M347" i="13"/>
  <c r="M410" i="13"/>
  <c r="P321" i="13"/>
  <c r="P325" i="13"/>
  <c r="P334" i="13"/>
  <c r="P340" i="13"/>
  <c r="P347" i="13"/>
  <c r="P356" i="13"/>
  <c r="K356" i="13" s="1"/>
  <c r="Q356" i="13" s="1"/>
  <c r="P384" i="13"/>
  <c r="K384" i="13" s="1"/>
  <c r="P410" i="13"/>
  <c r="O110" i="13"/>
  <c r="O109" i="13" s="1"/>
  <c r="O129" i="13"/>
  <c r="O114" i="13" s="1"/>
  <c r="O139" i="13"/>
  <c r="O141" i="13"/>
  <c r="O147" i="13"/>
  <c r="O231" i="13"/>
  <c r="O229" i="13" s="1"/>
  <c r="O227" i="13" s="1"/>
  <c r="O226" i="13" s="1"/>
  <c r="O222" i="13" s="1"/>
  <c r="O221" i="13" s="1"/>
  <c r="O202" i="13"/>
  <c r="O204" i="13"/>
  <c r="O216" i="13"/>
  <c r="O206" i="13"/>
  <c r="O211" i="13"/>
  <c r="O209" i="13" s="1"/>
  <c r="O158" i="13"/>
  <c r="O173" i="13"/>
  <c r="O176" i="13"/>
  <c r="O15" i="13"/>
  <c r="O19" i="13"/>
  <c r="O23" i="13"/>
  <c r="O21" i="13" s="1"/>
  <c r="O69" i="13"/>
  <c r="O71" i="13"/>
  <c r="O101" i="13"/>
  <c r="O188" i="13"/>
  <c r="O187" i="13" s="1"/>
  <c r="O186" i="13" s="1"/>
  <c r="O185" i="13" s="1"/>
  <c r="O194" i="13"/>
  <c r="O193" i="13" s="1"/>
  <c r="O192" i="13" s="1"/>
  <c r="O191" i="13" s="1"/>
  <c r="O190" i="13" s="1"/>
  <c r="O305" i="13"/>
  <c r="O304" i="13" s="1"/>
  <c r="O303" i="13" s="1"/>
  <c r="O321" i="13"/>
  <c r="O325" i="13"/>
  <c r="O334" i="13"/>
  <c r="O340" i="13"/>
  <c r="O347" i="13"/>
  <c r="O362" i="13"/>
  <c r="O353" i="13" s="1"/>
  <c r="O410" i="13"/>
  <c r="N110" i="13"/>
  <c r="N109" i="13" s="1"/>
  <c r="N129" i="13"/>
  <c r="N114" i="13" s="1"/>
  <c r="N139" i="13"/>
  <c r="N141" i="13"/>
  <c r="N147" i="13"/>
  <c r="N231" i="13"/>
  <c r="N229" i="13" s="1"/>
  <c r="N202" i="13"/>
  <c r="N204" i="13"/>
  <c r="N216" i="13"/>
  <c r="N206" i="13"/>
  <c r="N211" i="13"/>
  <c r="N209" i="13" s="1"/>
  <c r="N158" i="13"/>
  <c r="N173" i="13"/>
  <c r="N176" i="13"/>
  <c r="N15" i="13"/>
  <c r="N19" i="13"/>
  <c r="N18" i="13" s="1"/>
  <c r="N23" i="13"/>
  <c r="N21" i="13" s="1"/>
  <c r="N69" i="13"/>
  <c r="N71" i="13"/>
  <c r="N88" i="13"/>
  <c r="N81" i="13" s="1"/>
  <c r="N101" i="13"/>
  <c r="N188" i="13"/>
  <c r="N187" i="13" s="1"/>
  <c r="N186" i="13" s="1"/>
  <c r="N185" i="13" s="1"/>
  <c r="N194" i="13"/>
  <c r="N193" i="13" s="1"/>
  <c r="N192" i="13" s="1"/>
  <c r="N191" i="13" s="1"/>
  <c r="N190" i="13" s="1"/>
  <c r="N305" i="13"/>
  <c r="N304" i="13" s="1"/>
  <c r="N303" i="13" s="1"/>
  <c r="N321" i="13"/>
  <c r="N325" i="13"/>
  <c r="N334" i="13"/>
  <c r="N340" i="13"/>
  <c r="N347" i="13"/>
  <c r="N362" i="13"/>
  <c r="N353" i="13" s="1"/>
  <c r="N410" i="13"/>
  <c r="L110" i="13"/>
  <c r="L109" i="13" s="1"/>
  <c r="L149" i="13"/>
  <c r="L147" i="13" s="1"/>
  <c r="L129" i="13"/>
  <c r="L114" i="13" s="1"/>
  <c r="L231" i="13"/>
  <c r="L229" i="13" s="1"/>
  <c r="L227" i="13" s="1"/>
  <c r="L226" i="13" s="1"/>
  <c r="L158" i="13"/>
  <c r="L173" i="13"/>
  <c r="L176" i="13"/>
  <c r="L15" i="13"/>
  <c r="L19" i="13"/>
  <c r="L18" i="13" s="1"/>
  <c r="L23" i="13"/>
  <c r="L21" i="13" s="1"/>
  <c r="L69" i="13"/>
  <c r="L78" i="13"/>
  <c r="L71" i="13" s="1"/>
  <c r="L82" i="13"/>
  <c r="L85" i="13"/>
  <c r="L88" i="13"/>
  <c r="L92" i="13"/>
  <c r="L101" i="13"/>
  <c r="L188" i="13"/>
  <c r="L187" i="13" s="1"/>
  <c r="L186" i="13" s="1"/>
  <c r="L185" i="13" s="1"/>
  <c r="L194" i="13"/>
  <c r="L193" i="13" s="1"/>
  <c r="L192" i="13" s="1"/>
  <c r="L191" i="13" s="1"/>
  <c r="L190" i="13" s="1"/>
  <c r="L202" i="13"/>
  <c r="L204" i="13"/>
  <c r="L216" i="13"/>
  <c r="L206" i="13"/>
  <c r="L211" i="13"/>
  <c r="L209" i="13" s="1"/>
  <c r="L305" i="13"/>
  <c r="L304" i="13" s="1"/>
  <c r="L303" i="13" s="1"/>
  <c r="L321" i="13"/>
  <c r="L325" i="13"/>
  <c r="L334" i="13"/>
  <c r="L340" i="13"/>
  <c r="L347" i="13"/>
  <c r="L353" i="13"/>
  <c r="L410" i="13"/>
  <c r="I110" i="13"/>
  <c r="I109" i="13" s="1"/>
  <c r="I129" i="13"/>
  <c r="I114" i="13" s="1"/>
  <c r="I139" i="13"/>
  <c r="I141" i="13"/>
  <c r="I147" i="13"/>
  <c r="I231" i="13"/>
  <c r="I229" i="13" s="1"/>
  <c r="I158" i="13"/>
  <c r="I173" i="13"/>
  <c r="I176" i="13"/>
  <c r="I15" i="13"/>
  <c r="I19" i="13"/>
  <c r="I18" i="13" s="1"/>
  <c r="I23" i="13"/>
  <c r="I21" i="13" s="1"/>
  <c r="I69" i="13"/>
  <c r="I78" i="13"/>
  <c r="I71" i="13" s="1"/>
  <c r="I85" i="13"/>
  <c r="I88" i="13"/>
  <c r="I92" i="13"/>
  <c r="I95" i="13"/>
  <c r="I98" i="13"/>
  <c r="I101" i="13"/>
  <c r="I188" i="13"/>
  <c r="I187" i="13" s="1"/>
  <c r="I186" i="13" s="1"/>
  <c r="I185" i="13" s="1"/>
  <c r="I194" i="13"/>
  <c r="I193" i="13" s="1"/>
  <c r="I192" i="13" s="1"/>
  <c r="I191" i="13" s="1"/>
  <c r="I190" i="13" s="1"/>
  <c r="I202" i="13"/>
  <c r="I204" i="13"/>
  <c r="I216" i="13"/>
  <c r="I206" i="13"/>
  <c r="I211" i="13"/>
  <c r="I209" i="13" s="1"/>
  <c r="I305" i="13"/>
  <c r="I304" i="13" s="1"/>
  <c r="I303" i="13" s="1"/>
  <c r="I321" i="13"/>
  <c r="I325" i="13"/>
  <c r="I334" i="13"/>
  <c r="I340" i="13"/>
  <c r="I347" i="13"/>
  <c r="I353" i="13"/>
  <c r="I410" i="13"/>
  <c r="H110" i="13"/>
  <c r="H109" i="13" s="1"/>
  <c r="H129" i="13"/>
  <c r="H114" i="13" s="1"/>
  <c r="H139" i="13"/>
  <c r="H141" i="13"/>
  <c r="H147" i="13"/>
  <c r="H231" i="13"/>
  <c r="H158" i="13"/>
  <c r="H173" i="13"/>
  <c r="H176" i="13"/>
  <c r="H15" i="13"/>
  <c r="H19" i="13"/>
  <c r="H18" i="13" s="1"/>
  <c r="H23" i="13"/>
  <c r="H21" i="13" s="1"/>
  <c r="H69" i="13"/>
  <c r="H78" i="13"/>
  <c r="H71" i="13" s="1"/>
  <c r="H85" i="13"/>
  <c r="H88" i="13"/>
  <c r="H92" i="13"/>
  <c r="H95" i="13"/>
  <c r="H98" i="13"/>
  <c r="H101" i="13"/>
  <c r="H188" i="13"/>
  <c r="H187" i="13" s="1"/>
  <c r="H186" i="13" s="1"/>
  <c r="H185" i="13" s="1"/>
  <c r="H194" i="13"/>
  <c r="H202" i="13"/>
  <c r="H204" i="13"/>
  <c r="H216" i="13"/>
  <c r="H206" i="13"/>
  <c r="H211" i="13"/>
  <c r="H209" i="13" s="1"/>
  <c r="H305" i="13"/>
  <c r="H304" i="13" s="1"/>
  <c r="H303" i="13" s="1"/>
  <c r="H321" i="13"/>
  <c r="H325" i="13"/>
  <c r="H334" i="13"/>
  <c r="H340" i="13"/>
  <c r="H347" i="13"/>
  <c r="H353" i="13"/>
  <c r="H410" i="13"/>
  <c r="F418" i="13"/>
  <c r="K418" i="13"/>
  <c r="F417" i="13"/>
  <c r="K417" i="13"/>
  <c r="F416" i="13"/>
  <c r="K416" i="13"/>
  <c r="F415" i="13"/>
  <c r="K415" i="13"/>
  <c r="F414" i="13"/>
  <c r="K414" i="13"/>
  <c r="F413" i="13"/>
  <c r="K413" i="13"/>
  <c r="F412" i="13"/>
  <c r="K412" i="13"/>
  <c r="F411" i="13"/>
  <c r="K411" i="13"/>
  <c r="F409" i="13"/>
  <c r="F408" i="13"/>
  <c r="Q408" i="13" s="1"/>
  <c r="F407" i="13"/>
  <c r="Q407" i="13" s="1"/>
  <c r="F406" i="13"/>
  <c r="Q406" i="13" s="1"/>
  <c r="F405" i="13"/>
  <c r="Q405" i="13" s="1"/>
  <c r="F404" i="13"/>
  <c r="Q404" i="13" s="1"/>
  <c r="F403" i="13"/>
  <c r="Q403" i="13" s="1"/>
  <c r="F402" i="13"/>
  <c r="Q402" i="13" s="1"/>
  <c r="F401" i="13"/>
  <c r="Q401" i="13" s="1"/>
  <c r="F400" i="13"/>
  <c r="Q400" i="13" s="1"/>
  <c r="F399" i="13"/>
  <c r="Q399" i="13" s="1"/>
  <c r="F398" i="13"/>
  <c r="Q398" i="13" s="1"/>
  <c r="F397" i="13"/>
  <c r="Q397" i="13" s="1"/>
  <c r="F396" i="13"/>
  <c r="Q396" i="13" s="1"/>
  <c r="F395" i="13"/>
  <c r="Q395" i="13" s="1"/>
  <c r="F394" i="13"/>
  <c r="Q394" i="13" s="1"/>
  <c r="F393" i="13"/>
  <c r="Q393" i="13" s="1"/>
  <c r="F392" i="13"/>
  <c r="Q392" i="13" s="1"/>
  <c r="F391" i="13"/>
  <c r="Q391" i="13" s="1"/>
  <c r="F390" i="13"/>
  <c r="Q390" i="13" s="1"/>
  <c r="P389" i="13"/>
  <c r="O389" i="13"/>
  <c r="N389" i="13"/>
  <c r="M389" i="13"/>
  <c r="K389" i="13"/>
  <c r="K388" i="13"/>
  <c r="Q388" i="13" s="1"/>
  <c r="F388" i="13"/>
  <c r="K387" i="13"/>
  <c r="F387" i="13"/>
  <c r="P386" i="13"/>
  <c r="M386" i="13"/>
  <c r="F386" i="13"/>
  <c r="K385" i="13"/>
  <c r="F385" i="13"/>
  <c r="K383" i="13"/>
  <c r="F383" i="13"/>
  <c r="K382" i="13"/>
  <c r="F382" i="13"/>
  <c r="K381" i="13"/>
  <c r="F381" i="13"/>
  <c r="K380" i="13"/>
  <c r="F380" i="13"/>
  <c r="K379" i="13"/>
  <c r="F379" i="13"/>
  <c r="K378" i="13"/>
  <c r="F378" i="13"/>
  <c r="K377" i="13"/>
  <c r="F377" i="13"/>
  <c r="K376" i="13"/>
  <c r="F376" i="13"/>
  <c r="K375" i="13"/>
  <c r="F375" i="13"/>
  <c r="K374" i="13"/>
  <c r="F374" i="13"/>
  <c r="K373" i="13"/>
  <c r="F373" i="13"/>
  <c r="F372" i="13"/>
  <c r="Q372" i="13" s="1"/>
  <c r="K371" i="13"/>
  <c r="F371" i="13"/>
  <c r="K370" i="13"/>
  <c r="F370" i="13"/>
  <c r="K369" i="13"/>
  <c r="F369" i="13"/>
  <c r="K368" i="13"/>
  <c r="F368" i="13"/>
  <c r="K367" i="13"/>
  <c r="F367" i="13"/>
  <c r="K366" i="13"/>
  <c r="F366" i="13"/>
  <c r="K365" i="13"/>
  <c r="F365" i="13"/>
  <c r="K364" i="13"/>
  <c r="F364" i="13"/>
  <c r="K363" i="13"/>
  <c r="F363" i="13"/>
  <c r="M362" i="13"/>
  <c r="F361" i="13"/>
  <c r="K361" i="13"/>
  <c r="F360" i="13"/>
  <c r="K360" i="13"/>
  <c r="F359" i="13"/>
  <c r="K359" i="13"/>
  <c r="F358" i="13"/>
  <c r="K358" i="13"/>
  <c r="F357" i="13"/>
  <c r="K357" i="13"/>
  <c r="F355" i="13"/>
  <c r="Q355" i="13" s="1"/>
  <c r="F354" i="13"/>
  <c r="K354" i="13"/>
  <c r="F352" i="13"/>
  <c r="Q352" i="13" s="1"/>
  <c r="F351" i="13"/>
  <c r="Q351" i="13" s="1"/>
  <c r="F350" i="13"/>
  <c r="Q350" i="13" s="1"/>
  <c r="F349" i="13"/>
  <c r="K349" i="13"/>
  <c r="F348" i="13"/>
  <c r="K348" i="13"/>
  <c r="F346" i="13"/>
  <c r="K346" i="13"/>
  <c r="F345" i="13"/>
  <c r="K345" i="13"/>
  <c r="F344" i="13"/>
  <c r="K344" i="13"/>
  <c r="F343" i="13"/>
  <c r="K343" i="13"/>
  <c r="F342" i="13"/>
  <c r="Q342" i="13" s="1"/>
  <c r="F341" i="13"/>
  <c r="K341" i="13"/>
  <c r="F339" i="13"/>
  <c r="K339" i="13"/>
  <c r="F338" i="13"/>
  <c r="K338" i="13"/>
  <c r="F337" i="13"/>
  <c r="K337" i="13"/>
  <c r="F336" i="13"/>
  <c r="K336" i="13"/>
  <c r="F335" i="13"/>
  <c r="K335" i="13"/>
  <c r="F333" i="13"/>
  <c r="K333" i="13"/>
  <c r="F332" i="13"/>
  <c r="K332" i="13"/>
  <c r="F330" i="13"/>
  <c r="K330" i="13"/>
  <c r="F329" i="13"/>
  <c r="K329" i="13"/>
  <c r="F328" i="13"/>
  <c r="K328" i="13"/>
  <c r="F327" i="13"/>
  <c r="K327" i="13"/>
  <c r="F326" i="13"/>
  <c r="K326" i="13"/>
  <c r="F324" i="13"/>
  <c r="K324" i="13"/>
  <c r="F323" i="13"/>
  <c r="K323" i="13"/>
  <c r="F322" i="13"/>
  <c r="K322" i="13"/>
  <c r="K319" i="13"/>
  <c r="Q319" i="13" s="1"/>
  <c r="F318" i="13"/>
  <c r="K318" i="13"/>
  <c r="F317" i="13"/>
  <c r="K317" i="13"/>
  <c r="F316" i="13"/>
  <c r="K316" i="13"/>
  <c r="F315" i="13"/>
  <c r="K315" i="13"/>
  <c r="Q315" i="13" s="1"/>
  <c r="F314" i="13"/>
  <c r="K314" i="13"/>
  <c r="F313" i="13"/>
  <c r="K313" i="13"/>
  <c r="P312" i="13"/>
  <c r="K312" i="13" s="1"/>
  <c r="L312" i="13"/>
  <c r="K311" i="13"/>
  <c r="F308" i="13"/>
  <c r="K308" i="13"/>
  <c r="G307" i="13"/>
  <c r="J307" i="13"/>
  <c r="P307" i="13"/>
  <c r="O307" i="13"/>
  <c r="N307" i="13"/>
  <c r="M307" i="13"/>
  <c r="I307" i="13"/>
  <c r="H307" i="13"/>
  <c r="F306" i="13"/>
  <c r="K306" i="13"/>
  <c r="K302" i="13"/>
  <c r="Q302" i="13" s="1"/>
  <c r="F301" i="13"/>
  <c r="K301" i="13"/>
  <c r="F300" i="13"/>
  <c r="K300" i="13"/>
  <c r="F299" i="13"/>
  <c r="K299" i="13"/>
  <c r="G298" i="13"/>
  <c r="J298" i="13"/>
  <c r="M298" i="13"/>
  <c r="P298" i="13"/>
  <c r="O298" i="13"/>
  <c r="N298" i="13"/>
  <c r="I298" i="13"/>
  <c r="H298" i="13"/>
  <c r="F297" i="13"/>
  <c r="K297" i="13"/>
  <c r="F295" i="13"/>
  <c r="Q295" i="13" s="1"/>
  <c r="F294" i="13"/>
  <c r="K294" i="13"/>
  <c r="J293" i="13"/>
  <c r="M293" i="13"/>
  <c r="P293" i="13"/>
  <c r="O293" i="13"/>
  <c r="N293" i="13"/>
  <c r="L293" i="13"/>
  <c r="I293" i="13"/>
  <c r="H293" i="13"/>
  <c r="F292" i="13"/>
  <c r="K292" i="13"/>
  <c r="F291" i="13"/>
  <c r="K291" i="13"/>
  <c r="F290" i="13"/>
  <c r="K290" i="13"/>
  <c r="F288" i="13"/>
  <c r="K288" i="13"/>
  <c r="F286" i="13"/>
  <c r="K286" i="13"/>
  <c r="F285" i="13"/>
  <c r="K285" i="13"/>
  <c r="F282" i="13"/>
  <c r="K282" i="13"/>
  <c r="F281" i="13"/>
  <c r="K281" i="13"/>
  <c r="F270" i="13"/>
  <c r="K270" i="13"/>
  <c r="F269" i="13"/>
  <c r="K269" i="13"/>
  <c r="F253" i="13"/>
  <c r="K253" i="13"/>
  <c r="F252" i="13"/>
  <c r="K252" i="13"/>
  <c r="F248" i="13"/>
  <c r="K248" i="13"/>
  <c r="F246" i="13"/>
  <c r="K246" i="13"/>
  <c r="F245" i="13"/>
  <c r="K245" i="13"/>
  <c r="F244" i="13"/>
  <c r="Q244" i="13" s="1"/>
  <c r="K244" i="13"/>
  <c r="F243" i="13"/>
  <c r="Q243" i="13" s="1"/>
  <c r="K243" i="13"/>
  <c r="F242" i="13"/>
  <c r="K242" i="13"/>
  <c r="F241" i="13"/>
  <c r="K241" i="13"/>
  <c r="F240" i="13"/>
  <c r="K240" i="13"/>
  <c r="F239" i="13"/>
  <c r="Q239" i="13" s="1"/>
  <c r="K239" i="13"/>
  <c r="F238" i="13"/>
  <c r="Q238" i="13" s="1"/>
  <c r="K238" i="13"/>
  <c r="F237" i="13"/>
  <c r="K237" i="13"/>
  <c r="F236" i="13"/>
  <c r="K236" i="13"/>
  <c r="F235" i="13"/>
  <c r="K235" i="13"/>
  <c r="F234" i="13"/>
  <c r="K234" i="13"/>
  <c r="F233" i="13"/>
  <c r="K233" i="13"/>
  <c r="F232" i="13"/>
  <c r="K232" i="13"/>
  <c r="F230" i="13"/>
  <c r="K230" i="13"/>
  <c r="F217" i="13"/>
  <c r="K217" i="13"/>
  <c r="F215" i="13"/>
  <c r="K215" i="13"/>
  <c r="F214" i="13"/>
  <c r="K214" i="13"/>
  <c r="F213" i="13"/>
  <c r="K213" i="13"/>
  <c r="F212" i="13"/>
  <c r="K212" i="13"/>
  <c r="F210" i="13"/>
  <c r="K210" i="13"/>
  <c r="F208" i="13"/>
  <c r="K208" i="13"/>
  <c r="F207" i="13"/>
  <c r="K207" i="13"/>
  <c r="F205" i="13"/>
  <c r="K205" i="13"/>
  <c r="F203" i="13"/>
  <c r="K203" i="13"/>
  <c r="F201" i="13"/>
  <c r="K201" i="13"/>
  <c r="F200" i="13"/>
  <c r="K200" i="13"/>
  <c r="F196" i="13"/>
  <c r="K196" i="13"/>
  <c r="F195" i="13"/>
  <c r="K195" i="13"/>
  <c r="F189" i="13"/>
  <c r="K189" i="13"/>
  <c r="F179" i="13"/>
  <c r="K179" i="13"/>
  <c r="F178" i="13"/>
  <c r="F177" i="13"/>
  <c r="K177" i="13"/>
  <c r="F175" i="13"/>
  <c r="K175" i="13"/>
  <c r="F174" i="13"/>
  <c r="K174" i="13"/>
  <c r="F172" i="13"/>
  <c r="K172" i="13"/>
  <c r="F171" i="13"/>
  <c r="F170" i="13"/>
  <c r="F168" i="13"/>
  <c r="F167" i="13"/>
  <c r="F165" i="13"/>
  <c r="F161" i="13"/>
  <c r="Q161" i="13" s="1"/>
  <c r="K161" i="13"/>
  <c r="F160" i="13"/>
  <c r="K160" i="13"/>
  <c r="F159" i="13"/>
  <c r="K159" i="13"/>
  <c r="K152" i="13"/>
  <c r="Q152" i="13" s="1"/>
  <c r="F151" i="13"/>
  <c r="F149" i="13" s="1"/>
  <c r="K151" i="13"/>
  <c r="K150" i="13"/>
  <c r="Q150" i="13" s="1"/>
  <c r="M149" i="13"/>
  <c r="O149" i="13"/>
  <c r="N149" i="13"/>
  <c r="J149" i="13"/>
  <c r="I149" i="13"/>
  <c r="H149" i="13"/>
  <c r="G149" i="13"/>
  <c r="F148" i="13"/>
  <c r="K148" i="13"/>
  <c r="F146" i="13"/>
  <c r="K146" i="13"/>
  <c r="F145" i="13"/>
  <c r="K145" i="13"/>
  <c r="K144" i="13"/>
  <c r="Q144" i="13" s="1"/>
  <c r="K143" i="13"/>
  <c r="Q143" i="13" s="1"/>
  <c r="F142" i="13"/>
  <c r="K142" i="13"/>
  <c r="F140" i="13"/>
  <c r="K140" i="13"/>
  <c r="F138" i="13"/>
  <c r="K138" i="13"/>
  <c r="F137" i="13"/>
  <c r="K137" i="13"/>
  <c r="F136" i="13"/>
  <c r="K136" i="13"/>
  <c r="F135" i="13"/>
  <c r="K135" i="13"/>
  <c r="F134" i="13"/>
  <c r="K134" i="13"/>
  <c r="F133" i="13"/>
  <c r="Q133" i="13" s="1"/>
  <c r="K133" i="13"/>
  <c r="F132" i="13"/>
  <c r="K132" i="13"/>
  <c r="F131" i="13"/>
  <c r="K131" i="13"/>
  <c r="F130" i="13"/>
  <c r="K130" i="13"/>
  <c r="F128" i="13"/>
  <c r="K128" i="13"/>
  <c r="F127" i="13"/>
  <c r="K127" i="13"/>
  <c r="F126" i="13"/>
  <c r="K126" i="13"/>
  <c r="F125" i="13"/>
  <c r="K125" i="13"/>
  <c r="F124" i="13"/>
  <c r="Q124" i="13" s="1"/>
  <c r="K124" i="13"/>
  <c r="F123" i="13"/>
  <c r="K123" i="13"/>
  <c r="F122" i="13"/>
  <c r="K122" i="13"/>
  <c r="F121" i="13"/>
  <c r="Q121" i="13" s="1"/>
  <c r="K121" i="13"/>
  <c r="F120" i="13"/>
  <c r="K120" i="13"/>
  <c r="F119" i="13"/>
  <c r="K119" i="13"/>
  <c r="F118" i="13"/>
  <c r="K118" i="13"/>
  <c r="K117" i="13"/>
  <c r="F115" i="13"/>
  <c r="K115" i="13"/>
  <c r="F113" i="13"/>
  <c r="K113" i="13"/>
  <c r="F112" i="13"/>
  <c r="K112" i="13"/>
  <c r="F111" i="13"/>
  <c r="K111" i="13"/>
  <c r="F106" i="13"/>
  <c r="K106" i="13"/>
  <c r="G105" i="13"/>
  <c r="J105" i="13"/>
  <c r="M105" i="13"/>
  <c r="P105" i="13"/>
  <c r="O105" i="13"/>
  <c r="N105" i="13"/>
  <c r="L105" i="13"/>
  <c r="I105" i="13"/>
  <c r="H105" i="13"/>
  <c r="K104" i="13"/>
  <c r="F104" i="13"/>
  <c r="K103" i="13"/>
  <c r="F103" i="13"/>
  <c r="F102" i="13"/>
  <c r="K102" i="13"/>
  <c r="F100" i="13"/>
  <c r="K100" i="13"/>
  <c r="F99" i="13"/>
  <c r="K99" i="13"/>
  <c r="P98" i="13"/>
  <c r="O98" i="13"/>
  <c r="N98" i="13"/>
  <c r="M98" i="13"/>
  <c r="L98" i="13"/>
  <c r="J98" i="13"/>
  <c r="F97" i="13"/>
  <c r="K97" i="13"/>
  <c r="F96" i="13"/>
  <c r="K96" i="13"/>
  <c r="P95" i="13"/>
  <c r="O95" i="13"/>
  <c r="N95" i="13"/>
  <c r="M95" i="13"/>
  <c r="L95" i="13"/>
  <c r="J95" i="13"/>
  <c r="F94" i="13"/>
  <c r="K94" i="13"/>
  <c r="F93" i="13"/>
  <c r="K93" i="13"/>
  <c r="F91" i="13"/>
  <c r="Q91" i="13" s="1"/>
  <c r="K91" i="13"/>
  <c r="F90" i="13"/>
  <c r="K90" i="13"/>
  <c r="F89" i="13"/>
  <c r="K89" i="13"/>
  <c r="F87" i="13"/>
  <c r="K87" i="13"/>
  <c r="F86" i="13"/>
  <c r="K86" i="13"/>
  <c r="F84" i="13"/>
  <c r="K84" i="13"/>
  <c r="F83" i="13"/>
  <c r="K83" i="13"/>
  <c r="F80" i="13"/>
  <c r="K80" i="13"/>
  <c r="F79" i="13"/>
  <c r="K79" i="13"/>
  <c r="F77" i="13"/>
  <c r="K77" i="13"/>
  <c r="F76" i="13"/>
  <c r="K76" i="13"/>
  <c r="F75" i="13"/>
  <c r="K75" i="13"/>
  <c r="F74" i="13"/>
  <c r="Q74" i="13" s="1"/>
  <c r="K74" i="13"/>
  <c r="F73" i="13"/>
  <c r="K73" i="13"/>
  <c r="F72" i="13"/>
  <c r="K72" i="13"/>
  <c r="F70" i="13"/>
  <c r="K70" i="13"/>
  <c r="F24" i="13"/>
  <c r="K24" i="13"/>
  <c r="F22" i="13"/>
  <c r="K22" i="13"/>
  <c r="Q22" i="13" s="1"/>
  <c r="F20" i="13"/>
  <c r="K20" i="13"/>
  <c r="F17" i="13"/>
  <c r="K17" i="13"/>
  <c r="F16" i="13"/>
  <c r="K16" i="13"/>
  <c r="U450" i="13"/>
  <c r="T450" i="13"/>
  <c r="S450" i="13"/>
  <c r="U309" i="13"/>
  <c r="T309" i="13"/>
  <c r="S309" i="13"/>
  <c r="U303" i="13"/>
  <c r="T303" i="13"/>
  <c r="S303" i="13"/>
  <c r="U278" i="13"/>
  <c r="T278" i="13"/>
  <c r="S278" i="13"/>
  <c r="U262" i="13"/>
  <c r="T262" i="13"/>
  <c r="S262" i="13"/>
  <c r="U249" i="13"/>
  <c r="T249" i="13"/>
  <c r="S249" i="13"/>
  <c r="K228" i="13"/>
  <c r="F228" i="13"/>
  <c r="Q228" i="13" s="1"/>
  <c r="L228" i="13" s="1"/>
  <c r="U226" i="13"/>
  <c r="T226" i="13"/>
  <c r="S226" i="13"/>
  <c r="K225" i="13"/>
  <c r="F225" i="13"/>
  <c r="K224" i="13"/>
  <c r="F224" i="13"/>
  <c r="K223" i="13"/>
  <c r="F223" i="13"/>
  <c r="F222" i="13"/>
  <c r="P221" i="13"/>
  <c r="L221" i="13"/>
  <c r="J221" i="13"/>
  <c r="I221" i="13"/>
  <c r="H221" i="13"/>
  <c r="G221" i="13"/>
  <c r="K220" i="13"/>
  <c r="F220" i="13"/>
  <c r="K219" i="13"/>
  <c r="F219" i="13"/>
  <c r="K218" i="13"/>
  <c r="F218" i="13"/>
  <c r="U197" i="13"/>
  <c r="T197" i="13"/>
  <c r="S197" i="13"/>
  <c r="U190" i="13"/>
  <c r="T190" i="13"/>
  <c r="S190" i="13"/>
  <c r="U185" i="13"/>
  <c r="T185" i="13"/>
  <c r="S185" i="13"/>
  <c r="K184" i="13"/>
  <c r="F184" i="13"/>
  <c r="F182" i="13" s="1"/>
  <c r="K183" i="13"/>
  <c r="Q183" i="13" s="1"/>
  <c r="P182" i="13"/>
  <c r="O182" i="13"/>
  <c r="N182" i="13"/>
  <c r="M182" i="13"/>
  <c r="J182" i="13"/>
  <c r="I182" i="13"/>
  <c r="H182" i="13"/>
  <c r="G182" i="13"/>
  <c r="K181" i="13"/>
  <c r="F181" i="13"/>
  <c r="K180" i="13"/>
  <c r="F180" i="13"/>
  <c r="K178" i="13"/>
  <c r="K171" i="13"/>
  <c r="K170" i="13"/>
  <c r="P169" i="13"/>
  <c r="O169" i="13"/>
  <c r="N169" i="13"/>
  <c r="M169" i="13"/>
  <c r="L169" i="13"/>
  <c r="J169" i="13"/>
  <c r="I169" i="13"/>
  <c r="H169" i="13"/>
  <c r="K168" i="13"/>
  <c r="K167" i="13"/>
  <c r="K166" i="13"/>
  <c r="F166" i="13"/>
  <c r="K165" i="13"/>
  <c r="P164" i="13"/>
  <c r="O164" i="13"/>
  <c r="N164" i="13"/>
  <c r="M164" i="13"/>
  <c r="L164" i="13"/>
  <c r="J164" i="13"/>
  <c r="I164" i="13"/>
  <c r="H164" i="13"/>
  <c r="K163" i="13"/>
  <c r="F163" i="13"/>
  <c r="P162" i="13"/>
  <c r="O162" i="13"/>
  <c r="N162" i="13"/>
  <c r="M162" i="13"/>
  <c r="L162" i="13"/>
  <c r="J162" i="13"/>
  <c r="I162" i="13"/>
  <c r="H162" i="13"/>
  <c r="G162" i="13"/>
  <c r="K157" i="13"/>
  <c r="F157" i="13"/>
  <c r="Q157" i="13" s="1"/>
  <c r="K156" i="13"/>
  <c r="G156" i="13"/>
  <c r="F156" i="13" s="1"/>
  <c r="Q156" i="13" s="1"/>
  <c r="U153" i="13"/>
  <c r="T153" i="13"/>
  <c r="S153" i="13"/>
  <c r="K116" i="13"/>
  <c r="F116" i="13"/>
  <c r="U107" i="13"/>
  <c r="T107" i="13"/>
  <c r="S107" i="13"/>
  <c r="U25" i="13"/>
  <c r="T25" i="13"/>
  <c r="S25" i="13"/>
  <c r="U13" i="13"/>
  <c r="T13" i="13"/>
  <c r="S13" i="13"/>
  <c r="G304" i="13"/>
  <c r="G303" i="13" s="1"/>
  <c r="M18" i="13"/>
  <c r="K18" i="13" s="1"/>
  <c r="K19" i="13"/>
  <c r="F410" i="13"/>
  <c r="F334" i="13"/>
  <c r="Q348" i="13"/>
  <c r="P193" i="13"/>
  <c r="G193" i="13"/>
  <c r="Q269" i="13"/>
  <c r="O199" i="13"/>
  <c r="K410" i="13"/>
  <c r="K98" i="13"/>
  <c r="Q168" i="13"/>
  <c r="Q387" i="13"/>
  <c r="F117" i="13"/>
  <c r="J71" i="13"/>
  <c r="F110" i="13"/>
  <c r="L199" i="13"/>
  <c r="Q234" i="13"/>
  <c r="M187" i="13"/>
  <c r="M186" i="13" s="1"/>
  <c r="M185" i="13" s="1"/>
  <c r="J114" i="13"/>
  <c r="L280" i="13"/>
  <c r="Q118" i="13"/>
  <c r="M21" i="13"/>
  <c r="K21" i="13" s="1"/>
  <c r="K23" i="13"/>
  <c r="G18" i="13"/>
  <c r="Q104" i="13"/>
  <c r="Q267" i="13"/>
  <c r="J283" i="13"/>
  <c r="F284" i="13"/>
  <c r="F158" i="13"/>
  <c r="F109" i="13"/>
  <c r="Q119" i="13"/>
  <c r="F169" i="13"/>
  <c r="Q127" i="13"/>
  <c r="F69" i="13"/>
  <c r="K158" i="13"/>
  <c r="Q178" i="13"/>
  <c r="G187" i="13"/>
  <c r="F307" i="13"/>
  <c r="P81" i="13"/>
  <c r="Q106" i="13" l="1"/>
  <c r="Q240" i="13"/>
  <c r="Q252" i="13"/>
  <c r="N227" i="13"/>
  <c r="N226" i="13" s="1"/>
  <c r="N222" i="13" s="1"/>
  <c r="N221" i="13" s="1"/>
  <c r="J21" i="13"/>
  <c r="F21" i="13" s="1"/>
  <c r="Q159" i="13"/>
  <c r="O26" i="13"/>
  <c r="O25" i="13" s="1"/>
  <c r="F19" i="13"/>
  <c r="Q19" i="13" s="1"/>
  <c r="F211" i="13"/>
  <c r="N26" i="13"/>
  <c r="N25" i="13" s="1"/>
  <c r="K247" i="13"/>
  <c r="G353" i="13"/>
  <c r="F353" i="13" s="1"/>
  <c r="Q237" i="13"/>
  <c r="Q203" i="13"/>
  <c r="Q417" i="13"/>
  <c r="Q364" i="13"/>
  <c r="Q207" i="13"/>
  <c r="Q217" i="13"/>
  <c r="L155" i="13"/>
  <c r="L154" i="13" s="1"/>
  <c r="L153" i="13" s="1"/>
  <c r="Q225" i="13"/>
  <c r="Q180" i="13"/>
  <c r="Q218" i="13"/>
  <c r="Q235" i="13"/>
  <c r="Q246" i="13"/>
  <c r="Q171" i="13"/>
  <c r="Q179" i="13"/>
  <c r="Q130" i="13"/>
  <c r="Q131" i="13"/>
  <c r="Q122" i="13"/>
  <c r="Q111" i="13"/>
  <c r="Q326" i="13"/>
  <c r="F347" i="13"/>
  <c r="Q347" i="13" s="1"/>
  <c r="K386" i="13"/>
  <c r="Q365" i="13"/>
  <c r="Q418" i="13"/>
  <c r="P199" i="13"/>
  <c r="F296" i="13"/>
  <c r="Q137" i="13"/>
  <c r="Q241" i="13"/>
  <c r="K202" i="13"/>
  <c r="Q135" i="13"/>
  <c r="J155" i="13"/>
  <c r="J154" i="13" s="1"/>
  <c r="J153" i="13" s="1"/>
  <c r="J108" i="13"/>
  <c r="K204" i="13"/>
  <c r="P304" i="13"/>
  <c r="P303" i="13" s="1"/>
  <c r="K305" i="13"/>
  <c r="P198" i="13"/>
  <c r="P197" i="13" s="1"/>
  <c r="K129" i="13"/>
  <c r="F129" i="13"/>
  <c r="F71" i="13"/>
  <c r="Q17" i="13"/>
  <c r="Q375" i="13"/>
  <c r="H199" i="13"/>
  <c r="I155" i="13"/>
  <c r="I154" i="13" s="1"/>
  <c r="I153" i="13" s="1"/>
  <c r="L14" i="13"/>
  <c r="L13" i="13" s="1"/>
  <c r="N108" i="13"/>
  <c r="N107" i="13" s="1"/>
  <c r="K347" i="13"/>
  <c r="J320" i="13"/>
  <c r="F78" i="13"/>
  <c r="P155" i="13"/>
  <c r="G155" i="13"/>
  <c r="P14" i="13"/>
  <c r="P13" i="13" s="1"/>
  <c r="I227" i="13"/>
  <c r="I226" i="13" s="1"/>
  <c r="Q224" i="13"/>
  <c r="Q210" i="13"/>
  <c r="Q253" i="13"/>
  <c r="Q385" i="13"/>
  <c r="Q413" i="13"/>
  <c r="Q414" i="13"/>
  <c r="L108" i="13"/>
  <c r="L107" i="13" s="1"/>
  <c r="N155" i="13"/>
  <c r="N154" i="13" s="1"/>
  <c r="N153" i="13" s="1"/>
  <c r="N436" i="13" s="1"/>
  <c r="N449" i="13" s="1"/>
  <c r="N450" i="13" s="1"/>
  <c r="F194" i="13"/>
  <c r="F88" i="13"/>
  <c r="M227" i="13"/>
  <c r="M226" i="13" s="1"/>
  <c r="K139" i="13"/>
  <c r="M108" i="13"/>
  <c r="M107" i="13" s="1"/>
  <c r="G249" i="13"/>
  <c r="F249" i="13" s="1"/>
  <c r="F250" i="13"/>
  <c r="G227" i="13"/>
  <c r="F229" i="13"/>
  <c r="K231" i="13"/>
  <c r="Q83" i="13"/>
  <c r="Q128" i="13"/>
  <c r="Q213" i="13"/>
  <c r="Q117" i="13"/>
  <c r="J227" i="13"/>
  <c r="J226" i="13" s="1"/>
  <c r="P279" i="13"/>
  <c r="P278" i="13" s="1"/>
  <c r="H14" i="13"/>
  <c r="H13" i="13" s="1"/>
  <c r="I81" i="13"/>
  <c r="I26" i="13" s="1"/>
  <c r="I25" i="13" s="1"/>
  <c r="F325" i="13"/>
  <c r="F251" i="13"/>
  <c r="F114" i="13"/>
  <c r="M155" i="13"/>
  <c r="M154" i="13" s="1"/>
  <c r="M153" i="13" s="1"/>
  <c r="N279" i="13"/>
  <c r="N278" i="13" s="1"/>
  <c r="F231" i="13"/>
  <c r="F312" i="13"/>
  <c r="F311" i="13" s="1"/>
  <c r="Q311" i="13" s="1"/>
  <c r="O108" i="13"/>
  <c r="O107" i="13" s="1"/>
  <c r="K15" i="13"/>
  <c r="Q15" i="13" s="1"/>
  <c r="K110" i="13"/>
  <c r="Q110" i="13" s="1"/>
  <c r="K229" i="13"/>
  <c r="Q323" i="13"/>
  <c r="Q333" i="13"/>
  <c r="Q354" i="13"/>
  <c r="Q361" i="13"/>
  <c r="Q389" i="13"/>
  <c r="H81" i="13"/>
  <c r="H26" i="13" s="1"/>
  <c r="H25" i="13" s="1"/>
  <c r="H155" i="13"/>
  <c r="H154" i="13" s="1"/>
  <c r="H153" i="13" s="1"/>
  <c r="I108" i="13"/>
  <c r="I107" i="13" s="1"/>
  <c r="L320" i="13"/>
  <c r="L310" i="13" s="1"/>
  <c r="L309" i="13" s="1"/>
  <c r="L81" i="13"/>
  <c r="L26" i="13" s="1"/>
  <c r="L25" i="13" s="1"/>
  <c r="N320" i="13"/>
  <c r="N310" i="13" s="1"/>
  <c r="N309" i="13" s="1"/>
  <c r="N14" i="13"/>
  <c r="N13" i="13" s="1"/>
  <c r="N199" i="13"/>
  <c r="N198" i="13" s="1"/>
  <c r="N197" i="13" s="1"/>
  <c r="M14" i="13"/>
  <c r="H198" i="13"/>
  <c r="H197" i="13" s="1"/>
  <c r="P71" i="13"/>
  <c r="K71" i="13" s="1"/>
  <c r="Q71" i="13" s="1"/>
  <c r="K78" i="13"/>
  <c r="Q78" i="13" s="1"/>
  <c r="J81" i="13"/>
  <c r="J26" i="13" s="1"/>
  <c r="J25" i="13" s="1"/>
  <c r="F82" i="13"/>
  <c r="L198" i="13"/>
  <c r="L197" i="13" s="1"/>
  <c r="H320" i="13"/>
  <c r="H310" i="13" s="1"/>
  <c r="H309" i="13" s="1"/>
  <c r="H108" i="13"/>
  <c r="H107" i="13" s="1"/>
  <c r="I320" i="13"/>
  <c r="I310" i="13" s="1"/>
  <c r="I309" i="13" s="1"/>
  <c r="M81" i="13"/>
  <c r="M26" i="13" s="1"/>
  <c r="Q21" i="13"/>
  <c r="M193" i="13"/>
  <c r="M192" i="13" s="1"/>
  <c r="M191" i="13" s="1"/>
  <c r="M190" i="13" s="1"/>
  <c r="K194" i="13"/>
  <c r="F221" i="13"/>
  <c r="Q70" i="13"/>
  <c r="Q75" i="13"/>
  <c r="Q138" i="13"/>
  <c r="Q151" i="13"/>
  <c r="Q245" i="13"/>
  <c r="K298" i="13"/>
  <c r="F289" i="13"/>
  <c r="Q166" i="13"/>
  <c r="K105" i="13"/>
  <c r="Q346" i="13"/>
  <c r="M320" i="13"/>
  <c r="M310" i="13" s="1"/>
  <c r="M309" i="13" s="1"/>
  <c r="J199" i="13"/>
  <c r="F164" i="13"/>
  <c r="K95" i="13"/>
  <c r="Q94" i="13"/>
  <c r="K149" i="13"/>
  <c r="Q149" i="13" s="1"/>
  <c r="Q172" i="13"/>
  <c r="Q270" i="13"/>
  <c r="Q300" i="13"/>
  <c r="K101" i="13"/>
  <c r="Q101" i="13" s="1"/>
  <c r="I279" i="13"/>
  <c r="I278" i="13" s="1"/>
  <c r="F263" i="13"/>
  <c r="H193" i="13"/>
  <c r="H192" i="13" s="1"/>
  <c r="H191" i="13" s="1"/>
  <c r="H190" i="13" s="1"/>
  <c r="P187" i="13"/>
  <c r="P186" i="13" s="1"/>
  <c r="K188" i="13"/>
  <c r="F139" i="13"/>
  <c r="Q139" i="13" s="1"/>
  <c r="G108" i="13"/>
  <c r="G107" i="13" s="1"/>
  <c r="M250" i="13"/>
  <c r="K251" i="13"/>
  <c r="Q251" i="13" s="1"/>
  <c r="M283" i="13"/>
  <c r="K284" i="13"/>
  <c r="Q284" i="13" s="1"/>
  <c r="Q140" i="13"/>
  <c r="Q377" i="13"/>
  <c r="U439" i="13"/>
  <c r="U451" i="13" s="1"/>
  <c r="Q113" i="13"/>
  <c r="Q102" i="13"/>
  <c r="Q103" i="13"/>
  <c r="Q112" i="13"/>
  <c r="Q281" i="13"/>
  <c r="Q285" i="13"/>
  <c r="Q306" i="13"/>
  <c r="Q338" i="13"/>
  <c r="Q344" i="13"/>
  <c r="Q72" i="13"/>
  <c r="Q76" i="13"/>
  <c r="Q80" i="13"/>
  <c r="Q134" i="13"/>
  <c r="Q177" i="13"/>
  <c r="Q345" i="13"/>
  <c r="Q381" i="13"/>
  <c r="O279" i="13"/>
  <c r="O278" i="13" s="1"/>
  <c r="Q97" i="13"/>
  <c r="Q99" i="13"/>
  <c r="K362" i="13"/>
  <c r="F303" i="13"/>
  <c r="K173" i="13"/>
  <c r="F176" i="13"/>
  <c r="Q176" i="13" s="1"/>
  <c r="Q181" i="13"/>
  <c r="Q87" i="13"/>
  <c r="Q148" i="13"/>
  <c r="Q248" i="13"/>
  <c r="Q327" i="13"/>
  <c r="Q290" i="13"/>
  <c r="Q341" i="13"/>
  <c r="K216" i="13"/>
  <c r="G287" i="13"/>
  <c r="F287" i="13" s="1"/>
  <c r="G279" i="13"/>
  <c r="G278" i="13" s="1"/>
  <c r="K293" i="13"/>
  <c r="Q266" i="13"/>
  <c r="F304" i="13"/>
  <c r="L279" i="13"/>
  <c r="L278" i="13" s="1"/>
  <c r="Q291" i="13"/>
  <c r="F293" i="13"/>
  <c r="K296" i="13"/>
  <c r="Q296" i="13" s="1"/>
  <c r="H279" i="13"/>
  <c r="H278" i="13" s="1"/>
  <c r="F264" i="13"/>
  <c r="F305" i="13"/>
  <c r="Q305" i="13" s="1"/>
  <c r="K289" i="13"/>
  <c r="G262" i="13"/>
  <c r="F262" i="13" s="1"/>
  <c r="Q313" i="13"/>
  <c r="Q314" i="13"/>
  <c r="Q86" i="13"/>
  <c r="K109" i="13"/>
  <c r="Q109" i="13" s="1"/>
  <c r="P108" i="13"/>
  <c r="K114" i="13"/>
  <c r="Q114" i="13" s="1"/>
  <c r="P192" i="13"/>
  <c r="S439" i="13"/>
  <c r="S451" i="13" s="1"/>
  <c r="Q23" i="13"/>
  <c r="Q223" i="13"/>
  <c r="Q90" i="13"/>
  <c r="Q386" i="13"/>
  <c r="M209" i="13"/>
  <c r="K209" i="13" s="1"/>
  <c r="Q209" i="13" s="1"/>
  <c r="K211" i="13"/>
  <c r="Q167" i="13"/>
  <c r="Q84" i="13"/>
  <c r="Q16" i="13"/>
  <c r="Q349" i="13"/>
  <c r="Q411" i="13"/>
  <c r="Q214" i="13"/>
  <c r="Q230" i="13"/>
  <c r="Q308" i="13"/>
  <c r="F204" i="13"/>
  <c r="Q204" i="13" s="1"/>
  <c r="K206" i="13"/>
  <c r="Q205" i="13"/>
  <c r="O320" i="13"/>
  <c r="O310" i="13" s="1"/>
  <c r="O309" i="13" s="1"/>
  <c r="O155" i="13"/>
  <c r="O154" i="13" s="1"/>
  <c r="O153" i="13" s="1"/>
  <c r="O198" i="13"/>
  <c r="O197" i="13" s="1"/>
  <c r="Q200" i="13"/>
  <c r="Q376" i="13"/>
  <c r="H229" i="13"/>
  <c r="H227" i="13" s="1"/>
  <c r="H226" i="13" s="1"/>
  <c r="M199" i="13"/>
  <c r="K199" i="13" s="1"/>
  <c r="F173" i="13"/>
  <c r="Q173" i="13" s="1"/>
  <c r="F141" i="13"/>
  <c r="Q145" i="13"/>
  <c r="Q289" i="13"/>
  <c r="Q332" i="13"/>
  <c r="Q336" i="13"/>
  <c r="Q359" i="13"/>
  <c r="K88" i="13"/>
  <c r="Q88" i="13" s="1"/>
  <c r="F92" i="13"/>
  <c r="G81" i="13"/>
  <c r="G26" i="13" s="1"/>
  <c r="F206" i="13"/>
  <c r="G199" i="13"/>
  <c r="G198" i="13" s="1"/>
  <c r="G197" i="13" s="1"/>
  <c r="F202" i="13"/>
  <c r="F187" i="13"/>
  <c r="G186" i="13"/>
  <c r="G185" i="13" s="1"/>
  <c r="F185" i="13" s="1"/>
  <c r="J280" i="13"/>
  <c r="F283" i="13"/>
  <c r="G154" i="13"/>
  <c r="F155" i="13"/>
  <c r="F95" i="13"/>
  <c r="Q96" i="13"/>
  <c r="F18" i="13"/>
  <c r="Q18" i="13" s="1"/>
  <c r="G14" i="13"/>
  <c r="M263" i="13"/>
  <c r="K264" i="13"/>
  <c r="Q337" i="13"/>
  <c r="Q410" i="13"/>
  <c r="Q231" i="13"/>
  <c r="Q232" i="13"/>
  <c r="Q158" i="13"/>
  <c r="Q160" i="13"/>
  <c r="Q317" i="13"/>
  <c r="F105" i="13"/>
  <c r="Q105" i="13" s="1"/>
  <c r="K169" i="13"/>
  <c r="Q169" i="13" s="1"/>
  <c r="Q79" i="13"/>
  <c r="Q142" i="13"/>
  <c r="Q195" i="13"/>
  <c r="Q208" i="13"/>
  <c r="Q292" i="13"/>
  <c r="F298" i="13"/>
  <c r="F162" i="13"/>
  <c r="K162" i="13"/>
  <c r="Q73" i="13"/>
  <c r="Q201" i="13"/>
  <c r="Q132" i="13"/>
  <c r="Q189" i="13"/>
  <c r="Q233" i="13"/>
  <c r="Q236" i="13"/>
  <c r="Q286" i="13"/>
  <c r="Q294" i="13"/>
  <c r="Q297" i="13"/>
  <c r="Q316" i="13"/>
  <c r="Q324" i="13"/>
  <c r="Q339" i="13"/>
  <c r="Q366" i="13"/>
  <c r="F85" i="13"/>
  <c r="Q115" i="13"/>
  <c r="Q123" i="13"/>
  <c r="Q165" i="13"/>
  <c r="Q288" i="13"/>
  <c r="Q299" i="13"/>
  <c r="Q329" i="13"/>
  <c r="F362" i="13"/>
  <c r="Q382" i="13"/>
  <c r="F216" i="13"/>
  <c r="Q216" i="13" s="1"/>
  <c r="Q357" i="13"/>
  <c r="Q360" i="13"/>
  <c r="Q368" i="13"/>
  <c r="Q415" i="13"/>
  <c r="F147" i="13"/>
  <c r="F247" i="13"/>
  <c r="Q247" i="13" s="1"/>
  <c r="Q20" i="13"/>
  <c r="F98" i="13"/>
  <c r="Q100" i="13"/>
  <c r="Q318" i="13"/>
  <c r="Q328" i="13"/>
  <c r="Q383" i="13"/>
  <c r="O18" i="13"/>
  <c r="O14" i="13" s="1"/>
  <c r="O13" i="13" s="1"/>
  <c r="J107" i="13"/>
  <c r="M222" i="13"/>
  <c r="Q384" i="13"/>
  <c r="J310" i="13"/>
  <c r="J309" i="13" s="1"/>
  <c r="K227" i="13"/>
  <c r="P226" i="13"/>
  <c r="K226" i="13" s="1"/>
  <c r="M303" i="13"/>
  <c r="K303" i="13" s="1"/>
  <c r="Q303" i="13" s="1"/>
  <c r="K304" i="13"/>
  <c r="J198" i="13"/>
  <c r="Q184" i="13"/>
  <c r="Q220" i="13"/>
  <c r="Q77" i="13"/>
  <c r="Q120" i="13"/>
  <c r="Q196" i="13"/>
  <c r="Q379" i="13"/>
  <c r="Q380" i="13"/>
  <c r="Q163" i="13"/>
  <c r="K182" i="13"/>
  <c r="Q182" i="13" s="1"/>
  <c r="Q125" i="13"/>
  <c r="K164" i="13"/>
  <c r="Q170" i="13"/>
  <c r="Q219" i="13"/>
  <c r="Q24" i="13"/>
  <c r="Q89" i="13"/>
  <c r="Q301" i="13"/>
  <c r="Q369" i="13"/>
  <c r="Q374" i="13"/>
  <c r="Q242" i="13"/>
  <c r="Q367" i="13"/>
  <c r="K334" i="13"/>
  <c r="Q334" i="13" s="1"/>
  <c r="Q358" i="13"/>
  <c r="Q136" i="13"/>
  <c r="Q412" i="13"/>
  <c r="Q175" i="13"/>
  <c r="Q335" i="13"/>
  <c r="Q371" i="13"/>
  <c r="Q378" i="13"/>
  <c r="K69" i="13"/>
  <c r="Q69" i="13" s="1"/>
  <c r="K147" i="13"/>
  <c r="Q147" i="13" s="1"/>
  <c r="Q282" i="13"/>
  <c r="Q322" i="13"/>
  <c r="Q343" i="13"/>
  <c r="Q373" i="13"/>
  <c r="Q416" i="13"/>
  <c r="K325" i="13"/>
  <c r="Q325" i="13" s="1"/>
  <c r="F188" i="13"/>
  <c r="Q188" i="13" s="1"/>
  <c r="K141" i="13"/>
  <c r="I199" i="13"/>
  <c r="I198" i="13" s="1"/>
  <c r="I197" i="13" s="1"/>
  <c r="K321" i="13"/>
  <c r="K92" i="13"/>
  <c r="K85" i="13"/>
  <c r="K82" i="13"/>
  <c r="P353" i="13"/>
  <c r="K340" i="13"/>
  <c r="Q340" i="13" s="1"/>
  <c r="F321" i="13"/>
  <c r="Q268" i="13"/>
  <c r="K287" i="13"/>
  <c r="Q265" i="13"/>
  <c r="F186" i="13"/>
  <c r="K155" i="13"/>
  <c r="P154" i="13"/>
  <c r="F193" i="13"/>
  <c r="G192" i="13"/>
  <c r="Q116" i="13"/>
  <c r="T439" i="13"/>
  <c r="Q370" i="13"/>
  <c r="I14" i="13"/>
  <c r="I13" i="13" s="1"/>
  <c r="Q93" i="13"/>
  <c r="Q212" i="13"/>
  <c r="Q126" i="13"/>
  <c r="Q146" i="13"/>
  <c r="Q215" i="13"/>
  <c r="Q363" i="13"/>
  <c r="Q174" i="13"/>
  <c r="Q330" i="13"/>
  <c r="K307" i="13"/>
  <c r="Q307" i="13" s="1"/>
  <c r="Q164" i="13" l="1"/>
  <c r="J14" i="13"/>
  <c r="J13" i="13" s="1"/>
  <c r="Q293" i="13"/>
  <c r="Q287" i="13"/>
  <c r="F107" i="13"/>
  <c r="Q98" i="13"/>
  <c r="K193" i="13"/>
  <c r="Q264" i="13"/>
  <c r="F108" i="13"/>
  <c r="Q211" i="13"/>
  <c r="Q194" i="13"/>
  <c r="Q202" i="13"/>
  <c r="G320" i="13"/>
  <c r="G310" i="13" s="1"/>
  <c r="G309" i="13" s="1"/>
  <c r="Q141" i="13"/>
  <c r="Q229" i="13"/>
  <c r="F26" i="13"/>
  <c r="G25" i="13"/>
  <c r="F25" i="13" s="1"/>
  <c r="M25" i="13"/>
  <c r="P26" i="13"/>
  <c r="P25" i="13" s="1"/>
  <c r="Q206" i="13"/>
  <c r="H436" i="13"/>
  <c r="H449" i="13" s="1"/>
  <c r="H450" i="13" s="1"/>
  <c r="Q129" i="13"/>
  <c r="F199" i="13"/>
  <c r="Q199" i="13" s="1"/>
  <c r="K187" i="13"/>
  <c r="Q312" i="13"/>
  <c r="F81" i="13"/>
  <c r="F227" i="13"/>
  <c r="Q227" i="13" s="1"/>
  <c r="G226" i="13"/>
  <c r="F226" i="13" s="1"/>
  <c r="Q226" i="13" s="1"/>
  <c r="Q193" i="13"/>
  <c r="K14" i="13"/>
  <c r="M13" i="13"/>
  <c r="K13" i="13" s="1"/>
  <c r="Q92" i="13"/>
  <c r="L436" i="13"/>
  <c r="L449" i="13" s="1"/>
  <c r="L450" i="13" s="1"/>
  <c r="I436" i="13"/>
  <c r="I449" i="13" s="1"/>
  <c r="I450" i="13" s="1"/>
  <c r="Q298" i="13"/>
  <c r="Q95" i="13"/>
  <c r="Q85" i="13"/>
  <c r="K283" i="13"/>
  <c r="K280" i="13" s="1"/>
  <c r="M280" i="13"/>
  <c r="M279" i="13" s="1"/>
  <c r="K279" i="13" s="1"/>
  <c r="Q304" i="13"/>
  <c r="K250" i="13"/>
  <c r="Q250" i="13" s="1"/>
  <c r="M249" i="13"/>
  <c r="K249" i="13" s="1"/>
  <c r="Q249" i="13" s="1"/>
  <c r="Q362" i="13"/>
  <c r="Q155" i="13"/>
  <c r="K192" i="13"/>
  <c r="P191" i="13"/>
  <c r="O436" i="13"/>
  <c r="O449" i="13" s="1"/>
  <c r="O450" i="13" s="1"/>
  <c r="P107" i="13"/>
  <c r="K107" i="13" s="1"/>
  <c r="Q107" i="13" s="1"/>
  <c r="K108" i="13"/>
  <c r="Q108" i="13" s="1"/>
  <c r="M262" i="13"/>
  <c r="K262" i="13" s="1"/>
  <c r="Q262" i="13" s="1"/>
  <c r="K263" i="13"/>
  <c r="Q263" i="13" s="1"/>
  <c r="P185" i="13"/>
  <c r="K185" i="13" s="1"/>
  <c r="Q185" i="13" s="1"/>
  <c r="K186" i="13"/>
  <c r="Q186" i="13" s="1"/>
  <c r="F280" i="13"/>
  <c r="J279" i="13"/>
  <c r="Q162" i="13"/>
  <c r="F14" i="13"/>
  <c r="G13" i="13"/>
  <c r="F13" i="13" s="1"/>
  <c r="Q187" i="13"/>
  <c r="G153" i="13"/>
  <c r="F153" i="13" s="1"/>
  <c r="F154" i="13"/>
  <c r="K222" i="13"/>
  <c r="Q222" i="13" s="1"/>
  <c r="M221" i="13"/>
  <c r="J197" i="13"/>
  <c r="F198" i="13"/>
  <c r="Q321" i="13"/>
  <c r="K81" i="13"/>
  <c r="Q81" i="13" s="1"/>
  <c r="Q82" i="13"/>
  <c r="K353" i="13"/>
  <c r="Q353" i="13" s="1"/>
  <c r="P320" i="13"/>
  <c r="K154" i="13"/>
  <c r="P153" i="13"/>
  <c r="T451" i="13"/>
  <c r="G191" i="13"/>
  <c r="F192" i="13"/>
  <c r="Q13" i="13" l="1"/>
  <c r="M278" i="13"/>
  <c r="K278" i="13" s="1"/>
  <c r="K26" i="13"/>
  <c r="Q26" i="13" s="1"/>
  <c r="K25" i="13"/>
  <c r="Q25" i="13"/>
  <c r="F320" i="13"/>
  <c r="F310" i="13"/>
  <c r="F309" i="13" s="1"/>
  <c r="Q154" i="13"/>
  <c r="Q283" i="13"/>
  <c r="Q280" i="13"/>
  <c r="Q14" i="13"/>
  <c r="K191" i="13"/>
  <c r="P190" i="13"/>
  <c r="K190" i="13" s="1"/>
  <c r="J278" i="13"/>
  <c r="F278" i="13" s="1"/>
  <c r="Q278" i="13" s="1"/>
  <c r="F279" i="13"/>
  <c r="Q279" i="13" s="1"/>
  <c r="M198" i="13"/>
  <c r="K221" i="13"/>
  <c r="Q221" i="13" s="1"/>
  <c r="F197" i="13"/>
  <c r="K320" i="13"/>
  <c r="P310" i="13"/>
  <c r="Q192" i="13"/>
  <c r="F191" i="13"/>
  <c r="G190" i="13"/>
  <c r="K153" i="13"/>
  <c r="J436" i="13" l="1"/>
  <c r="J449" i="13" s="1"/>
  <c r="J450" i="13" s="1"/>
  <c r="Q320" i="13"/>
  <c r="P309" i="13"/>
  <c r="P436" i="13" s="1"/>
  <c r="P449" i="13" s="1"/>
  <c r="P450" i="13" s="1"/>
  <c r="K310" i="13"/>
  <c r="M197" i="13"/>
  <c r="K198" i="13"/>
  <c r="Q198" i="13" s="1"/>
  <c r="Q153" i="13"/>
  <c r="F190" i="13"/>
  <c r="G436" i="13"/>
  <c r="G449" i="13" s="1"/>
  <c r="G450" i="13" s="1"/>
  <c r="Q191" i="13"/>
  <c r="Q310" i="13" l="1"/>
  <c r="K309" i="13"/>
  <c r="Q309" i="13" s="1"/>
  <c r="M436" i="13"/>
  <c r="M449" i="13" s="1"/>
  <c r="M450" i="13" s="1"/>
  <c r="K197" i="13"/>
  <c r="Q190" i="13"/>
  <c r="F436" i="13"/>
  <c r="F449" i="13" s="1"/>
  <c r="F450" i="13" s="1"/>
  <c r="Q197" i="13" l="1"/>
  <c r="Q436" i="13" s="1"/>
  <c r="Q449" i="13" s="1"/>
  <c r="Q450" i="13" s="1"/>
  <c r="K436" i="13"/>
  <c r="K449" i="13" s="1"/>
  <c r="K450" i="13" s="1"/>
</calcChain>
</file>

<file path=xl/sharedStrings.xml><?xml version="1.0" encoding="utf-8"?>
<sst xmlns="http://schemas.openxmlformats.org/spreadsheetml/2006/main" count="1749" uniqueCount="665">
  <si>
    <t>Додаткова дотація з місцевого бюджету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додаткової дотації з державного бюджету</t>
  </si>
  <si>
    <t>Здійснення фізкультурно-спортивної та реабілітаційної роботи серед осіб з інвалідністю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</si>
  <si>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</si>
  <si>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</si>
  <si>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Утримання та розвиток автомобільних доріг та дорожньої інфраструктури за рахунок субвенції з державного бюджету</t>
  </si>
  <si>
    <t>0813190</t>
  </si>
  <si>
    <t>0813192</t>
  </si>
  <si>
    <t>0617361</t>
  </si>
  <si>
    <t>(грн)</t>
  </si>
  <si>
    <t>Код ФКВКБ</t>
  </si>
  <si>
    <t>Співфінансування інвестиційних проектів, що реалізуються за рахунок коштів державного фонду регіонального розвитку</t>
  </si>
  <si>
    <t>0617363</t>
  </si>
  <si>
    <t>Виконання інвестиційних проектів в рамках здійснення заходів щодо соціально-економічного розвитку окремих територій</t>
  </si>
  <si>
    <t>0618300</t>
  </si>
  <si>
    <t>0718311</t>
  </si>
  <si>
    <t>0718312</t>
  </si>
  <si>
    <t>0512</t>
  </si>
  <si>
    <t>Утилізація відходів</t>
  </si>
  <si>
    <t>0718320</t>
  </si>
  <si>
    <t>0520</t>
  </si>
  <si>
    <t>Збереження природно-заповідного фонду</t>
  </si>
  <si>
    <t>0717360</t>
  </si>
  <si>
    <t>Виконання інвестеційних  проектів</t>
  </si>
  <si>
    <t>0717361</t>
  </si>
  <si>
    <t>0717363</t>
  </si>
  <si>
    <t>0813105</t>
  </si>
  <si>
    <t>1010</t>
  </si>
  <si>
    <t>Надання реабілітаційних послуг особам з інвалідністю та дітям з інвалідністю</t>
  </si>
  <si>
    <t>0817360</t>
  </si>
  <si>
    <t>Виконання інвестиційних  проектів</t>
  </si>
  <si>
    <t>0817361</t>
  </si>
  <si>
    <t>0817363</t>
  </si>
  <si>
    <t>0620</t>
  </si>
  <si>
    <t>Заходи, пов'язані з поліпшенням питної води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</si>
  <si>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</si>
  <si>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1217363</t>
  </si>
  <si>
    <t xml:space="preserve">0540 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</si>
  <si>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</si>
  <si>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</si>
  <si>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Громадський порядок та безпека</t>
  </si>
  <si>
    <t>0380</t>
  </si>
  <si>
    <t>Заходи та роботи з мобілізаційної підготовки місцевого значення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</si>
  <si>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</si>
  <si>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В тому числі: виготовлення органами ведення Державного реєстру виборців списків виборців та іменних запрошень</t>
  </si>
  <si>
    <t>на підготовку проведення виборів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</si>
  <si>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</si>
  <si>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Обласний військовий комісаріат </t>
  </si>
  <si>
    <t xml:space="preserve">Військова частина 3008 Нацгвардії України </t>
  </si>
  <si>
    <t>Військова частина 3028 Нацгвардії України</t>
  </si>
  <si>
    <t>М.В. Кременюк</t>
  </si>
  <si>
    <t>Забезпечення підготовки спортсменів школами вищої спортивної майстерності</t>
  </si>
  <si>
    <t>1917460</t>
  </si>
  <si>
    <t xml:space="preserve">Військова частина А1119 </t>
  </si>
  <si>
    <t xml:space="preserve">В/ч А0215 Командування ПС ЗСУ </t>
  </si>
  <si>
    <t>В/ч А0215 Командування ПС ЗСУ (через в/ч А0549)</t>
  </si>
  <si>
    <t xml:space="preserve">Вінницький зональний відділ військової служби правопорядку </t>
  </si>
  <si>
    <t xml:space="preserve">Військово-медичний клінічний центр Центрального регіону </t>
  </si>
  <si>
    <t xml:space="preserve">ГУ Національної поліції у Вінницькій області </t>
  </si>
  <si>
    <t xml:space="preserve">Управління захисту економіки у Вінницькій області Департаменту захисту економіки Національної поліції України </t>
  </si>
  <si>
    <t>На виконання Програми поліпшення техногенної та пожежної безпеки населених пунктів та об’єктів усіх форм власності, розвитку інфраструктури підрозділів Державної служби України з надзвичайних ситуацій у Вінницькій області на 2016-2020 роки</t>
  </si>
  <si>
    <t>ГУ ДСНС України у Вінницькій області</t>
  </si>
  <si>
    <t>Управління Державного агентства рибного господарства у Вінницькій області</t>
  </si>
  <si>
    <t>на виконання заходів обласної Програми підтримки утримання об'єктів спільної комунальної власності територіальних громад області, які орендуються/експлуатуються окремими органами виконавчої влади на 2018-2021 роки</t>
  </si>
  <si>
    <t>Субвенція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</si>
  <si>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Департамент гуманітарної політики ОДА</t>
  </si>
  <si>
    <t>0614082</t>
  </si>
  <si>
    <t>0611060</t>
  </si>
  <si>
    <t>в тому числі :  Програма підтримки діяльності національно-культурних товариств області, забезпечення міжконфесійної злагоди і духовноморального розвитку Вінниччини та співпраці із закордонними українцями на період 2021-2024 роки</t>
  </si>
  <si>
    <t>Сільське, лісове, рибне господарство та мисливство</t>
  </si>
  <si>
    <t xml:space="preserve">0421 </t>
  </si>
  <si>
    <t>Реалізація програм в галузі сільського господарства</t>
  </si>
  <si>
    <t xml:space="preserve">0422 </t>
  </si>
  <si>
    <t>Реалізація програм у галузі лісового господарства і мисливства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</si>
  <si>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</si>
  <si>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0614010</t>
  </si>
  <si>
    <t>0821</t>
  </si>
  <si>
    <t>Фінансова підтримка театрів</t>
  </si>
  <si>
    <t>0614050</t>
  </si>
  <si>
    <t xml:space="preserve">0827 </t>
  </si>
  <si>
    <t>Забезпечення діяльності заповідників</t>
  </si>
  <si>
    <t>0615050</t>
  </si>
  <si>
    <t>Підтримка фізкультурно-спортивного руху</t>
  </si>
  <si>
    <t>0615051</t>
  </si>
  <si>
    <t>0810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</si>
  <si>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</si>
  <si>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</si>
  <si>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</si>
  <si>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</si>
  <si>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</si>
  <si>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</si>
  <si>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</si>
  <si>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</si>
  <si>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</si>
  <si>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</si>
  <si>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Резервний фонд місцевого бюджету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</si>
  <si>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</si>
  <si>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0611062</t>
  </si>
  <si>
    <t>На виконання заходів Програми супроводження бюджетного процесу на 2023 рік</t>
  </si>
  <si>
    <t>Головне управління Державної податкової служби у Вінницькій області</t>
  </si>
  <si>
    <t>Головне управління статистики у Вінницькій області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</si>
  <si>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</si>
  <si>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0611063</t>
  </si>
  <si>
    <t>0611065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</si>
  <si>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</si>
  <si>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Апарат обласної військової адміністрації</t>
  </si>
  <si>
    <t>Департамент охорони здоров'я та реабілітації обласної військової адміністрації</t>
  </si>
  <si>
    <t>Департамент соціальної та молодіжної політики обласної військової адміністрації</t>
  </si>
  <si>
    <t>Департамент міжнародного співробітництва та регіонального розвитку обласної військової адміністрації</t>
  </si>
  <si>
    <t xml:space="preserve">Департамент з питань оборонної роботи, цивільного захисту та взаємодії з правоохоронними органами обласної військової адміністрації </t>
  </si>
  <si>
    <t>Управління у справах національностей та релігій обласної військової адміністрації</t>
  </si>
  <si>
    <t>Служба у справах дітей обласної військової адміністрації</t>
  </si>
  <si>
    <t>Управління розвитку територій та інфраструктури обласної військової адміністрації</t>
  </si>
  <si>
    <t>Департамент інформаційної діяльності та комунікацій з громадськістю обласної військової адміністрації</t>
  </si>
  <si>
    <t>Департамент фінансів обласної державної адміністрації</t>
  </si>
  <si>
    <t>Управління дорожнього господарства обласної військової адміністрації</t>
  </si>
  <si>
    <t>Управління будівництва обласної військової адміністрації</t>
  </si>
  <si>
    <t>Управління містобудування та архітектури обласної військової адміністрації</t>
  </si>
  <si>
    <t>Департамент гуманітарної політики обласної військової адміністрації</t>
  </si>
  <si>
    <t>0611094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</si>
  <si>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</si>
  <si>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0611104</t>
  </si>
  <si>
    <t xml:space="preserve"> Підготовка кадрів закладами фахової передвищої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</si>
  <si>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(код бюджету)</t>
  </si>
  <si>
    <t>Перший заступник голови обласної Ради</t>
  </si>
  <si>
    <t>В.КІСТІОН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</si>
  <si>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 підтримку малих групових будинків за рахунок відповідної субвенції з державного бюджету</t>
  </si>
  <si>
    <t>Програма розвитку міжнародного та транскордонного співробітництва на 2021-2027 роки</t>
  </si>
  <si>
    <t>Департамент  з питань оборонної роботи, цивільного захисту та взаємодії з правоохоронними органами ОДА</t>
  </si>
  <si>
    <t>Будівництво освітніх установ та закладів</t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</si>
  <si>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установ та закладів соціальної сфери</t>
    </r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</si>
  <si>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споруд, установ та закладів фізичної культури і спорту</t>
    </r>
  </si>
  <si>
    <t>Код ТПКВКМБ</t>
  </si>
  <si>
    <t>Усього</t>
  </si>
  <si>
    <t xml:space="preserve">у тому числі бюджет розвитку </t>
  </si>
  <si>
    <t>7370</t>
  </si>
  <si>
    <t>Заходи із запобігання та ліквідації надзвичайних ситуацій та наслідків стихійного лиха</t>
  </si>
  <si>
    <t>Дотації з місцевого бюджету іншим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</si>
  <si>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</si>
  <si>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Вінницька обласна Рада</t>
  </si>
  <si>
    <t>Виконавчий апарат обласної Ради</t>
  </si>
  <si>
    <t>Попереднє розпорядження</t>
  </si>
  <si>
    <t>Зміни (нове)</t>
  </si>
  <si>
    <t>небaланс</t>
  </si>
  <si>
    <t>dod-1</t>
  </si>
  <si>
    <t>dod-4</t>
  </si>
  <si>
    <t>dod-2</t>
  </si>
  <si>
    <t>ЗФ</t>
  </si>
  <si>
    <t>СФ</t>
  </si>
  <si>
    <t>БР</t>
  </si>
  <si>
    <t>ЗМІНИ</t>
  </si>
  <si>
    <t>до додатку 3 "Розподіл видатків обласного бюджету на 2022 рік" до рішення 15 сесії обласної Ради 8 скликання від 24 грудня 2021 року № 288 "Про обласний бюджет на 2022 рік"</t>
  </si>
  <si>
    <t xml:space="preserve">Нерозподілені трансферти з державного бюджету </t>
  </si>
  <si>
    <t>Здійснення заходів із землеустрою</t>
  </si>
  <si>
    <t>Департамент агропромислового розвитку ОДА</t>
  </si>
  <si>
    <t>військова частина 2193 (Прикордонний загін)</t>
  </si>
  <si>
    <t>0731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</si>
  <si>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</t>
  </si>
  <si>
    <t xml:space="preserve">Обласна цільова програма роботи з обдарованою молоддю на  2018 -2022 роки                    </t>
  </si>
  <si>
    <t>в т.ч. Цільові видатки на лікування хворих на хронічну ниркову недостатність методом гемодіалізу</t>
  </si>
  <si>
    <t>кошти, передбачені на компенсаційні виплати за пільговий проїзд окремих категорій громадян на міжміських внутрішньообласних маршрутах загального користування</t>
  </si>
  <si>
    <t>0610</t>
  </si>
  <si>
    <t>Реалізація державних та місцевих житлових програм</t>
  </si>
  <si>
    <t>0511</t>
  </si>
  <si>
    <t>0320</t>
  </si>
  <si>
    <t>Інша діяльність</t>
  </si>
  <si>
    <t>Міжбюджетні трансферти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</si>
  <si>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</si>
  <si>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</si>
  <si>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</si>
  <si>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</si>
  <si>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</si>
  <si>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</si>
  <si>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</si>
  <si>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</si>
  <si>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</si>
  <si>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Субвенція з місцевого бюджету на придбання ангіографічного обладнання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</si>
  <si>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</si>
  <si>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</si>
  <si>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</si>
  <si>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</si>
  <si>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</si>
  <si>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</si>
  <si>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Субвенція з місцевого бюджету на виконання інвестиційних програм та проектів</t>
  </si>
  <si>
    <t>Субвенція з місцевого бюджету на розвиток автомобільних доріг загального користування</t>
  </si>
  <si>
    <t>Субвенція з місцевого бюджету на здійснення природоохоронних заходів</t>
  </si>
  <si>
    <t>Субвенція з місцевого бюджету на співфінансування інвестиційних програм і проектів</t>
  </si>
  <si>
    <t>Субвенція з місцевого бюджету на реалізацію проектів співробітництва між територіальними громадами</t>
  </si>
  <si>
    <t>Інші субвенції з місцевого бюджету</t>
  </si>
  <si>
    <t>0110100</t>
  </si>
  <si>
    <t>0113000</t>
  </si>
  <si>
    <t>7300</t>
  </si>
  <si>
    <t>Охорона навколишнього природного середовища</t>
  </si>
  <si>
    <t>0718300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</si>
  <si>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</si>
  <si>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</si>
  <si>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</si>
  <si>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</si>
  <si>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</si>
  <si>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</si>
  <si>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</si>
  <si>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7611</t>
  </si>
  <si>
    <t>2400000</t>
  </si>
  <si>
    <t>2410000</t>
  </si>
  <si>
    <t>Забезпечення нагальних потреб функціонування держави в умовах воєнного стану</t>
  </si>
  <si>
    <t>комунальні послуги та енергоносії</t>
  </si>
  <si>
    <t>0110000</t>
  </si>
  <si>
    <t>0100000</t>
  </si>
  <si>
    <t>Освіта</t>
  </si>
  <si>
    <t>Охорона здоров'я</t>
  </si>
  <si>
    <t>2010</t>
  </si>
  <si>
    <t>Спеціалізована стаціонарна медична допомога населенню</t>
  </si>
  <si>
    <t>Медико-соціальний захист дітей-сиріт і дітей, позбавлених батьківського піклування</t>
  </si>
  <si>
    <t>Створення банків крові та її компонентів</t>
  </si>
  <si>
    <t>Спеціалізована амбулаторно-поліклінічна допомога населенню</t>
  </si>
  <si>
    <t>Інформаційно-методичне та просвітницьке забезпечення в галузі охорони здоров'я</t>
  </si>
  <si>
    <t>Проведення належної медико-соціальної експертизи (МСЕК)</t>
  </si>
  <si>
    <t>Субвенція на придбання витратних матеріалів для закладів охорони здоров'я та лікарських засобів для інгаляційної анестезії</t>
  </si>
  <si>
    <t>Субвенція на придбання медикаментів та виробів медичного призначення для забезпечення швидкої медичної допомоги</t>
  </si>
  <si>
    <t>Субвенція на придбання ангіографічного обладнання</t>
  </si>
  <si>
    <t>Культура і мистецтво</t>
  </si>
  <si>
    <t>3000</t>
  </si>
  <si>
    <t>Соціальний захист та соціальне забезпечення</t>
  </si>
  <si>
    <t>3100</t>
  </si>
  <si>
    <t>Забезпечення соціальними послугами стаціонарного  догляду з наданням місця для проживання дітей з вадами фізичного та розумового розвитку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</si>
  <si>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</si>
  <si>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</si>
  <si>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Забезпечення обробки інформації з нарахування та виплати допомог і компенсацій</t>
  </si>
  <si>
    <t>Департамент соціальної та молодіжної політики ОДА</t>
  </si>
  <si>
    <t>3110</t>
  </si>
  <si>
    <t>3111</t>
  </si>
  <si>
    <t>Служба у справах дітей ОДА</t>
  </si>
  <si>
    <t>Проведення спортивної роботи в регіоні</t>
  </si>
  <si>
    <t>Проведення навчально-тренувальних зборів і змагань з олімпійських видів спорту</t>
  </si>
  <si>
    <t xml:space="preserve">Проведення навчально-тренувальних зборів і змагань з неолімпійських видів спорту </t>
  </si>
  <si>
    <t>Управління дорожнього господарства ОДА</t>
  </si>
  <si>
    <t>0456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</si>
  <si>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</si>
  <si>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</si>
  <si>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Фізична культура і спорт</t>
  </si>
  <si>
    <t>Управління розвитку територій та інфраструктури ОДА</t>
  </si>
  <si>
    <t xml:space="preserve">    М.КОПАЧЕВСЬКИЙ</t>
  </si>
  <si>
    <t xml:space="preserve">Обласна програма розвитку інформаційних та інноваційних технологій в закладах освіти Вінницької області  на 2016-2020 роки.         </t>
  </si>
  <si>
    <t>Інші заходи, пов'язані з економічною діяльністю</t>
  </si>
  <si>
    <t>Сприяння розвитку малого і середнього підприємництва</t>
  </si>
  <si>
    <t xml:space="preserve">Обласний конкурс розвитку територіальних громад області </t>
  </si>
  <si>
    <t>Департамент агропромислового розвитку обласної військової адміністрації</t>
  </si>
  <si>
    <t>Регіональна програма спряння інформаційного простору та громадянського суспільства у Вінницькій області на 2016-2018 роки</t>
  </si>
  <si>
    <t>в т. ч. заходи з відзначення загальнодержавних свят, ювілейних, памятних дат</t>
  </si>
  <si>
    <t>Заходи з енергозбереження</t>
  </si>
  <si>
    <t>Управління у справах національностей та релігій ОДА</t>
  </si>
  <si>
    <t>Код Програмної класифікації видатків та кредитування місцевого бюджету</t>
  </si>
  <si>
    <t xml:space="preserve">Найменування головного розпорядника коштів місцевого бюджету / відповідального виконавця, найменування бюджетної програми згідно з ТПКВКМБ </t>
  </si>
  <si>
    <t>Департамент інформаційної діяльності та комунікацій з громадськістю ОДА</t>
  </si>
  <si>
    <t>Засоби масової інформації</t>
  </si>
  <si>
    <t>Житлово-комунальне господарство</t>
  </si>
  <si>
    <t>0100</t>
  </si>
  <si>
    <t>Державне управління</t>
  </si>
  <si>
    <t>Департамент фінансів ОДА</t>
  </si>
  <si>
    <t>в тому числі: Цільові видатки на  виплату щомісячної державної допомоги ВІЛ-інфікованим дітям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</si>
  <si>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</si>
  <si>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Департамент міжнародного співробітництва та регіонального розвитку ОДА</t>
  </si>
  <si>
    <t>Заходи державної політики із забезпечення рівних прав та можливостей жінок та чоловіків</t>
  </si>
  <si>
    <t>Реалізація державної політики у молодіжній сфері</t>
  </si>
  <si>
    <t>Здійснення заходів та реалізація проектів на виконання Державної цільової соціальної програми "Молодь України"</t>
  </si>
  <si>
    <t>Розвиток дитячо-юнацького та резервного спорту</t>
  </si>
  <si>
    <t>Підтримка і розвиток спортивної інфраструктури</t>
  </si>
  <si>
    <t>Внески до статутного капіталу суб'єктів господарювання</t>
  </si>
  <si>
    <t>Багатопрофільна стаціонарна медична допомога населенню</t>
  </si>
  <si>
    <t>Заходи державної політики з питань сім'ї</t>
  </si>
  <si>
    <t>в тому числі: Цільові видатки на підвищення рівня оплати праці працівників з кваліфікацією "Парамедик", "Екстрений медичний технік та лікарів з медицини невідкладних станів, які пройдуть підвищення кваліфікації у Вінницькій, Донецькій, Одеській, Полтавській, Тернопільській областях та місті Києві</t>
  </si>
  <si>
    <t>Цільові видатки на лікування хворих на хронічну ниркову недостатність методом гемодіалізу</t>
  </si>
  <si>
    <t>Цільові видатки для придбання лікарських засобів, виробів медичного призначення, лабораторних реактивів для стаціонарних спеціалізованих закладів охорони здоров'я, що надають медичну допомогу громадянам, які постраждали внаслідок Чорнобидбської катастрофи, в тому числі для лікування онкологічних хворих</t>
  </si>
  <si>
    <t>Ліквідація іншого забруднення навколишнього природного середовища</t>
  </si>
  <si>
    <t>Охорона та раціональне використання природних ресурсів</t>
  </si>
  <si>
    <t>Головне управління Державної казначейської служби України у Вінницькій області</t>
  </si>
  <si>
    <t xml:space="preserve">на виконання заходів Регіональної програми інформатизації "Електронна Вінниччина" на 2016-2018 роки </t>
  </si>
  <si>
    <t>Управління Північного офісу Держаудитслужби у Вінницькій області</t>
  </si>
  <si>
    <t>0180</t>
  </si>
  <si>
    <t xml:space="preserve">Утилізація відходів </t>
  </si>
  <si>
    <t>0614080</t>
  </si>
  <si>
    <t>0614081</t>
  </si>
  <si>
    <t>0615000</t>
  </si>
  <si>
    <t>0615010</t>
  </si>
  <si>
    <t>0615011</t>
  </si>
  <si>
    <t>0615012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</si>
  <si>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</si>
  <si>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</si>
  <si>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</si>
  <si>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</si>
  <si>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</si>
  <si>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</si>
  <si>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</si>
  <si>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</si>
  <si>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</si>
  <si>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</si>
  <si>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</si>
  <si>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</si>
  <si>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в тому числі: погашення заборгованості та проведення поточних розрахунків за оренду приміщення за адресою вул.Соборна, 72, яке використовується організацією в якості українсько-кримськотатарського центру культурного розвитку</t>
  </si>
  <si>
    <t>Програма економічного і соціального розвитку Вінницької області на 2023 рік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</si>
  <si>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</si>
  <si>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коштів місцевого бюджету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</si>
  <si>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</si>
  <si>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</si>
  <si>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</si>
  <si>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</si>
  <si>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</si>
  <si>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</si>
  <si>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 xml:space="preserve">Захист населення і територій від надзвичайних ситуацій </t>
  </si>
  <si>
    <t>в т.ч. - КЗ "База спеціального медичного постачання"</t>
  </si>
  <si>
    <t>Здійснення заходів в рамках проведення експеременту з розвитку автомобільних доріг загального користування в усіх областях та м.Києві, а також дорожньої інфраструктури у м.Києві</t>
  </si>
  <si>
    <t>Державна екологічна інспекція у Вінницькій області</t>
  </si>
  <si>
    <t>Військова частина А1445</t>
  </si>
  <si>
    <t>0110150</t>
  </si>
  <si>
    <t>0150</t>
  </si>
  <si>
    <t>Інші заклади та заходи</t>
  </si>
  <si>
    <t>7690</t>
  </si>
  <si>
    <t>7693</t>
  </si>
  <si>
    <t>0117693</t>
  </si>
  <si>
    <t>Інша економічна діяльність</t>
  </si>
  <si>
    <t>0490</t>
  </si>
  <si>
    <t>0117690</t>
  </si>
  <si>
    <t>0110180</t>
  </si>
  <si>
    <t>0133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</si>
  <si>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</si>
  <si>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Інша діяльність у сфері державного управління</t>
  </si>
  <si>
    <t>Реалізація інших заходів щодо соціально-економічного розвитку територій</t>
  </si>
  <si>
    <t>0540</t>
  </si>
  <si>
    <t xml:space="preserve">Інша діяльність у сфері екології та охорони природних ресурсів </t>
  </si>
  <si>
    <t>0600000</t>
  </si>
  <si>
    <t>0610000</t>
  </si>
  <si>
    <t>0990</t>
  </si>
  <si>
    <t>1040</t>
  </si>
  <si>
    <t>0611070</t>
  </si>
  <si>
    <t>0611090</t>
  </si>
  <si>
    <t>0611120</t>
  </si>
  <si>
    <t>0611140</t>
  </si>
  <si>
    <t>0613000</t>
  </si>
  <si>
    <t>0614000</t>
  </si>
  <si>
    <t>0611160</t>
  </si>
  <si>
    <t>Інші програми, заклади та заходи у сфері освіти</t>
  </si>
  <si>
    <t>0613140</t>
  </si>
  <si>
    <t>0614060</t>
  </si>
  <si>
    <t>Забезпечення діяльності палаців i будинків культури, клубів, центрів дозвілля та iнших клубних закладів</t>
  </si>
  <si>
    <t>0617300</t>
  </si>
  <si>
    <t>0617321</t>
  </si>
  <si>
    <t>Будівництво та регіональний розвиток</t>
  </si>
  <si>
    <t>0443</t>
  </si>
  <si>
    <t>2500000</t>
  </si>
  <si>
    <t>2510000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</si>
  <si>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</si>
  <si>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</si>
  <si>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</si>
  <si>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</si>
  <si>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</si>
  <si>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</si>
  <si>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</si>
  <si>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</si>
  <si>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</si>
  <si>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</si>
  <si>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</si>
  <si>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</si>
  <si>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</si>
  <si>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</si>
  <si>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</si>
  <si>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</si>
  <si>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Надання позашкільної освіти  закладами позашкільної  освіти, заходи із позашкільної роботи з дітьми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</si>
  <si>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</si>
  <si>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</si>
  <si>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</si>
  <si>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</si>
  <si>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</si>
  <si>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</si>
  <si>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</si>
  <si>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</si>
  <si>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0611101</t>
  </si>
  <si>
    <t>0611102</t>
  </si>
  <si>
    <t>0941</t>
  </si>
  <si>
    <t xml:space="preserve">0950          </t>
  </si>
  <si>
    <t xml:space="preserve">Підвищення кваліфікації, перепідготовка кадрів  закладами післядипломної освіти </t>
  </si>
  <si>
    <t>0611141</t>
  </si>
  <si>
    <t>0611142</t>
  </si>
  <si>
    <t xml:space="preserve">Обласна програма підтримки утримання об’єктів спільної  власності територіальних громад області </t>
  </si>
  <si>
    <t>Інші програми та заходи, пов'язані з економічною діяльністю</t>
  </si>
  <si>
    <t>0611000</t>
  </si>
  <si>
    <t>Утримання та фінансова підтримка спортивних споруд</t>
  </si>
  <si>
    <t>0700000</t>
  </si>
  <si>
    <t>0710000</t>
  </si>
  <si>
    <t>0711000</t>
  </si>
  <si>
    <t>Підвищення кваліфікації, перепідготовка кадрів закладами післядипломної освіти</t>
  </si>
  <si>
    <t>0711120</t>
  </si>
  <si>
    <t>0712000</t>
  </si>
  <si>
    <t>0712010</t>
  </si>
  <si>
    <t>0712060</t>
  </si>
  <si>
    <t>0712070</t>
  </si>
  <si>
    <t>0712090</t>
  </si>
  <si>
    <t>0712130</t>
  </si>
  <si>
    <t>0714000</t>
  </si>
  <si>
    <t>0470</t>
  </si>
  <si>
    <t>0712020</t>
  </si>
  <si>
    <t>0712040</t>
  </si>
  <si>
    <t>Санаторно-курортна допомога населенню</t>
  </si>
  <si>
    <t>0712050</t>
  </si>
  <si>
    <t>Екстрена та швидка медична допомога населенню</t>
  </si>
  <si>
    <t>0712120</t>
  </si>
  <si>
    <t>0712150</t>
  </si>
  <si>
    <t>Інші програми, заклади та заходи у сфері охорони здоров'я</t>
  </si>
  <si>
    <t>0712144</t>
  </si>
  <si>
    <t>Централізовані заходи з лікування хворих на цукровий та нецукровий діабет</t>
  </si>
  <si>
    <t>Забезпечення діяльності бібліотек</t>
  </si>
  <si>
    <t>0714030</t>
  </si>
  <si>
    <t>0718330</t>
  </si>
  <si>
    <t>0718340</t>
  </si>
  <si>
    <t>Інша діяльність у сфері екології та охорони природних ресурсів</t>
  </si>
  <si>
    <t>Природоохоронні заходи за рахунок цільових фондів</t>
  </si>
  <si>
    <t>0717300</t>
  </si>
  <si>
    <t>0717322</t>
  </si>
  <si>
    <t>Будівництво медичних установ та закладів</t>
  </si>
  <si>
    <t>0800000</t>
  </si>
  <si>
    <t>0810000</t>
  </si>
  <si>
    <t>0813000</t>
  </si>
  <si>
    <t>0813100</t>
  </si>
  <si>
    <t>0813101</t>
  </si>
  <si>
    <t>0813102</t>
  </si>
  <si>
    <t>0813110</t>
  </si>
  <si>
    <t>0813111</t>
  </si>
  <si>
    <t>0813130</t>
  </si>
  <si>
    <t>0813131</t>
  </si>
  <si>
    <t>0813133</t>
  </si>
  <si>
    <t>0813140</t>
  </si>
  <si>
    <t>0813120</t>
  </si>
  <si>
    <t>0813121</t>
  </si>
  <si>
    <t>0813122</t>
  </si>
  <si>
    <t>0813123</t>
  </si>
  <si>
    <t>Інші заходи та заклади молодіжної політики</t>
  </si>
  <si>
    <t>0817300</t>
  </si>
  <si>
    <t>0817323</t>
  </si>
  <si>
    <t>Будівництво установ та закладів соціальної сфери</t>
  </si>
  <si>
    <t>0900000</t>
  </si>
  <si>
    <t>0910000</t>
  </si>
  <si>
    <t>0913000</t>
  </si>
  <si>
    <t>0913110</t>
  </si>
  <si>
    <t>0913111</t>
  </si>
  <si>
    <t>1000000</t>
  </si>
  <si>
    <t>1010000</t>
  </si>
  <si>
    <t>1014000</t>
  </si>
  <si>
    <t>1014080</t>
  </si>
  <si>
    <t>0611030</t>
  </si>
  <si>
    <t xml:space="preserve">0922     </t>
  </si>
  <si>
    <t xml:space="preserve">0960   </t>
  </si>
  <si>
    <t>0922</t>
  </si>
  <si>
    <t xml:space="preserve">0930    </t>
  </si>
  <si>
    <t xml:space="preserve">0941 </t>
  </si>
  <si>
    <t xml:space="preserve">1040  </t>
  </si>
  <si>
    <t xml:space="preserve">0828       </t>
  </si>
  <si>
    <t xml:space="preserve">0490 </t>
  </si>
  <si>
    <t>Підготовка кадрів закладами фахової передвищої освіти</t>
  </si>
  <si>
    <t xml:space="preserve">0731 </t>
  </si>
  <si>
    <t xml:space="preserve">0732  </t>
  </si>
  <si>
    <t xml:space="preserve">0734   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</si>
  <si>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медичних установ та закладів</t>
    </r>
  </si>
  <si>
    <t xml:space="preserve">0761 </t>
  </si>
  <si>
    <t xml:space="preserve">0762 </t>
  </si>
  <si>
    <t xml:space="preserve">0724 </t>
  </si>
  <si>
    <t xml:space="preserve">0740 </t>
  </si>
  <si>
    <t xml:space="preserve">0763 </t>
  </si>
  <si>
    <t xml:space="preserve">1010 </t>
  </si>
  <si>
    <t xml:space="preserve">1020 </t>
  </si>
  <si>
    <t xml:space="preserve">1040 </t>
  </si>
  <si>
    <t xml:space="preserve">1030 </t>
  </si>
  <si>
    <t xml:space="preserve">1090 </t>
  </si>
  <si>
    <t xml:space="preserve">0950 </t>
  </si>
  <si>
    <t xml:space="preserve">0822 </t>
  </si>
  <si>
    <t xml:space="preserve">0824 </t>
  </si>
  <si>
    <t xml:space="preserve">0829 </t>
  </si>
  <si>
    <t xml:space="preserve">0111 </t>
  </si>
  <si>
    <t xml:space="preserve">0810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</si>
  <si>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</si>
  <si>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Фінансова підтримка філармоній, художніх і музичних колективів, ансамблів, концертних та циркових організацій</t>
  </si>
  <si>
    <t>Забезпечення діяльності музеїв і виставок</t>
  </si>
  <si>
    <t>Інші заклади та заходи в галузі культури і мистецтва</t>
  </si>
  <si>
    <t>Єдина комплексна програма розвитку галузі культури і духовного відродження у Вінницькій області на       роки</t>
  </si>
  <si>
    <t>0830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</si>
  <si>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</si>
  <si>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</si>
  <si>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</si>
  <si>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</si>
  <si>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Єдина комплексна програма розвитку галузі культури і духовного відродження у Вінницькій області на  роки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</si>
  <si>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</si>
  <si>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</si>
  <si>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</si>
  <si>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Утримання та розвиток транспортної інфраструктури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</si>
  <si>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</si>
  <si>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</si>
  <si>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</si>
  <si>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24 прикордонному загону імені Героя України Вячеслава Семенова</t>
  </si>
  <si>
    <t>Проектування, реставрація та охорона пам'яток архітектури</t>
  </si>
  <si>
    <t>Розроблення схем планування та забудови територій (містобудівної документації)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</si>
  <si>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</si>
  <si>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інших об'єктів соціальної та виробничої інфраструктури комунальної власності</t>
    </r>
  </si>
  <si>
    <t>0614020</t>
  </si>
  <si>
    <t>0614030</t>
  </si>
  <si>
    <t>0614040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</si>
  <si>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об'єктів житлово-комунального господарства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</si>
  <si>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освітніх установ та закладів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</si>
  <si>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інших об'єктів комунальної власності</t>
    </r>
  </si>
  <si>
    <t>Інші дотації з місцевого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</si>
  <si>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</si>
  <si>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1917461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</si>
  <si>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</si>
  <si>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вільні залишки</t>
  </si>
  <si>
    <t>перерозподіл</t>
  </si>
  <si>
    <t>Компенсація Департаменту фінансів ОДА (передача відповідної субвенції державному бюджету)</t>
  </si>
  <si>
    <t>Компенсація Департаменту охорони здоров'я та реабілітації ОДА (передача відповідної субвенції державному бюджету)</t>
  </si>
  <si>
    <t>Компенсація Управлінню у справах національностей та релігій ОДА (передача відповідної субвенції державному бюджету)</t>
  </si>
  <si>
    <t>Компенсація Управлінню культури і мистецтв ОДА (передача відповідної субвенції державному бюджету)</t>
  </si>
  <si>
    <t>Компенсація Департаменту міжнародного співробітництва та регіонального розвитку ОДА, разом з афілійованими структурами (передача відповідної субвенції державному бюджету)</t>
  </si>
  <si>
    <t>Компенсація Департаменту соціальної та молодіжної політики ОДА (передача відповідної субвенції державному бюджету)</t>
  </si>
  <si>
    <t>Компенсація Управлінню фізичної культури та спорту ОДА (передача відповідної субвенції державному бюджету)</t>
  </si>
  <si>
    <t>Компенсація Службі у справах дітей ОДА (передача відповідної субвенції державному бюджету)</t>
  </si>
  <si>
    <t>Компенсація Департаменту інформаційної діяльності та комунікацій з громадськістю ОДА (передача відповідної субвенції державному бюджету)</t>
  </si>
  <si>
    <t>Компенсація Управлінню містобудування та архітектури ОДА (передача відповідної субвенції державному бюджету)</t>
  </si>
  <si>
    <t>Компенсація Управлінню будівництва ОДА (передача відповідної субвенції державному бюджету)</t>
  </si>
  <si>
    <t>Компенсація апарату Вінницької ОДА (передача відповідної субвенції державному бюджету)</t>
  </si>
  <si>
    <t>Компенсація Департаменту агропромислового розвитку, екології та природних ресурсів ОДА (передача відповідної субвенції державному бюджету)</t>
  </si>
  <si>
    <t>Компенсація Управлінню розвитку територій та інфраструктури ОДА (передача відповідної субвенції державному бюджету)</t>
  </si>
  <si>
    <t>Компенсація Управлінню розвитку транспорту ОДА (передача відповідної субвенції державному бюджету)</t>
  </si>
  <si>
    <t>Компенсація Управлінню дорожнього господарства ОДА (передача відповідної субвенції державному бюджету)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</si>
  <si>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</t>
  </si>
  <si>
    <t>Компенсація Управлінню Північного офісу Держаудитслужби у Вінницькій області  (передача відповідної субвенції державному бюджету)</t>
  </si>
  <si>
    <t>Компенсація Головному управління Державної податкової служби у Вінницькій області (передача відповідної субвенції державному бюджету)</t>
  </si>
  <si>
    <t>Компенсація Управлінню Державної казначейської служби України у Вінницькому районі Вінницької області (передача відповідної субвенції державному бюджету)</t>
  </si>
  <si>
    <t>0611043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</si>
  <si>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</si>
  <si>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Управління будівництва ОДА</t>
  </si>
  <si>
    <t>Департамент охорони здоров'я та реабілітації  ОДА</t>
  </si>
  <si>
    <t xml:space="preserve">Інші заходи, пов'язані з економічною діяльністю </t>
  </si>
  <si>
    <t>02100000000</t>
  </si>
  <si>
    <t>Будівництво об'єктів соціально-культурного призначення</t>
  </si>
  <si>
    <t>Транспорт та транспортна інфраструктура, дорожнє господарство</t>
  </si>
  <si>
    <t>0117680</t>
  </si>
  <si>
    <t>Членські внески до асоціацій органів місцевого самоврядування</t>
  </si>
  <si>
    <t>7680</t>
  </si>
  <si>
    <t>Утримання та забезпечення діяльності центрів соціальних служб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</si>
  <si>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</si>
  <si>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об'єднанням 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</si>
  <si>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</si>
  <si>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 xml:space="preserve">0470 </t>
  </si>
  <si>
    <t xml:space="preserve">0830 </t>
  </si>
  <si>
    <t xml:space="preserve">0411     </t>
  </si>
  <si>
    <t>0711100</t>
  </si>
  <si>
    <t>0711101</t>
  </si>
  <si>
    <t>Підготовка кадрів закладами фахової пердвищої освіти за рахунок коштів місцевого бюджету</t>
  </si>
  <si>
    <t>0711102</t>
  </si>
  <si>
    <t>Підготовка кадрів закладами фахової пердвищої освіти за рахунок освітньої субвенції</t>
  </si>
  <si>
    <t>Підготовка кадрів  закладами фахової передвищої освіти за рахунок коштів місцевого бюджету</t>
  </si>
  <si>
    <t>Підготовка кадрів  закладами фахової передвищої освіти за рахунок освітньої субвенції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</si>
  <si>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</si>
  <si>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</si>
  <si>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</si>
  <si>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</si>
  <si>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2300000</t>
  </si>
  <si>
    <t>2310000</t>
  </si>
  <si>
    <t>2318400</t>
  </si>
  <si>
    <t xml:space="preserve">2318410 </t>
  </si>
  <si>
    <t xml:space="preserve">2318420 </t>
  </si>
  <si>
    <t>0722 /080400</t>
  </si>
  <si>
    <t>0763 /081009</t>
  </si>
  <si>
    <t>0824 /110201</t>
  </si>
  <si>
    <t>0513 /240603</t>
  </si>
  <si>
    <t>0520 /240605</t>
  </si>
  <si>
    <t>0443 /150122</t>
  </si>
  <si>
    <t>0829 /110502</t>
  </si>
  <si>
    <t>0620 /100302</t>
  </si>
  <si>
    <t>0640 /100602</t>
  </si>
  <si>
    <t>0456 /170703</t>
  </si>
  <si>
    <t>0490 /180409</t>
  </si>
  <si>
    <t>0513 240603</t>
  </si>
  <si>
    <t>0540 /240604</t>
  </si>
  <si>
    <t>0443 /150101</t>
  </si>
  <si>
    <t>0712140</t>
  </si>
  <si>
    <t>Програми і централізовані заходи у галузі охорони здоров"я</t>
  </si>
  <si>
    <t>Соціальний захист ветеранів війни та праці</t>
  </si>
  <si>
    <t>0113240</t>
  </si>
  <si>
    <t>0113242</t>
  </si>
  <si>
    <t>Інші заходи у сфері соціального захисту і соціального забезпечення</t>
  </si>
  <si>
    <t>1090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</si>
  <si>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</si>
  <si>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</si>
  <si>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</si>
  <si>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</si>
  <si>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0712151</t>
  </si>
  <si>
    <t>0763</t>
  </si>
  <si>
    <t>Забезпечення діяльності інших закладів у сфері охорони здоров'я</t>
  </si>
  <si>
    <t>0712152</t>
  </si>
  <si>
    <t>Заступник голови обласної Ради</t>
  </si>
  <si>
    <t>Інші програми та заходи у сфері охорони здоров'я</t>
  </si>
  <si>
    <t xml:space="preserve"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 </t>
  </si>
  <si>
    <t>0813200</t>
  </si>
  <si>
    <t>0813240</t>
  </si>
  <si>
    <t>0813241</t>
  </si>
  <si>
    <t>0813242</t>
  </si>
  <si>
    <t>Забезпечення діяльності інших закладів у сфері соціального захисту і соціального забезпечення</t>
  </si>
  <si>
    <t>1014082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</si>
  <si>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</si>
  <si>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</si>
  <si>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 xml:space="preserve">Додаток № 3.1
до пояснювальної записки                                                                                            до наказу Начальника                                                                         обласної військової адміністрації
від ___  квітня 2022 року № </t>
  </si>
  <si>
    <t>Департамент фінансів Вінницької обласної військової  адміністрації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</si>
  <si>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            </t>
  </si>
  <si>
    <t>М. КОПАЧЕВСЬКИЙ</t>
  </si>
  <si>
    <t>1512020</t>
  </si>
  <si>
    <t>0732</t>
  </si>
  <si>
    <t>1517363</t>
  </si>
  <si>
    <t>Департамент стратегічних розслідувань Національної поліції України</t>
  </si>
  <si>
    <t>В/ч А7048</t>
  </si>
  <si>
    <t>1512151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</si>
  <si>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</si>
  <si>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Вінницька обласна прокуратура</t>
  </si>
  <si>
    <t>0611250</t>
  </si>
  <si>
    <t>Виконання заходів щодо придбання шкільних автобусів</t>
  </si>
  <si>
    <t>0611251</t>
  </si>
  <si>
    <t>Співфінансування заходів, що реалізуються за рахунок субвенції з державного бюджету місцевим бюджетам на придбання шкільних автобусів</t>
  </si>
  <si>
    <t>0611252</t>
  </si>
  <si>
    <t>Виконання заходів щодо придбання шкільних автобусів за рахунок субвенції з державного бюджету місцевим бюджетам</t>
  </si>
  <si>
    <t>Управління Служби безпеки України у Вінницькій області</t>
  </si>
  <si>
    <t>1512010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</si>
  <si>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</si>
  <si>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Військова частина А4576 (через Міноборони)</t>
  </si>
  <si>
    <t>Обласний бюджет Херсонської області</t>
  </si>
  <si>
    <t xml:space="preserve"> 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</si>
  <si>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
</t>
  </si>
  <si>
    <t xml:space="preserve"> 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</si>
  <si>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</si>
  <si>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</si>
  <si>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</si>
  <si>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бюджет Калинівської селищної територіальної громади Херсонської області</t>
  </si>
  <si>
    <t>Державний архів Вінницької області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</si>
  <si>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</si>
  <si>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Виконання інвестиційних проектів за рахунок інших субвенцій з державного бюджету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</si>
  <si>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</si>
  <si>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0117670</t>
  </si>
  <si>
    <t>7670</t>
  </si>
  <si>
    <t>Територіальне управління Державного бюро розслідувань, розташоване у м.Хмельницький</t>
  </si>
  <si>
    <t>Управління Державної казначейської служби України у Вінницькому районі Вінницькій області</t>
  </si>
  <si>
    <t>0611270</t>
  </si>
  <si>
    <t>0611271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</si>
  <si>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</si>
  <si>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Виконання заходів за рахунок коштів освітньої субвенції з державного бюджету місцевим бюджетам (за спеціальним фондом державного бюджету)</t>
  </si>
  <si>
    <t>0611272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</si>
  <si>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</si>
  <si>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Субвенції з місцевого бюджету на реалізацію заходів за рахунок освітньої субвенції з державного бюджету місцевим бюджетам (за спеціальним фондом державного бюджету)</t>
  </si>
  <si>
    <t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</si>
  <si>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 xml:space="preserve">видатків обласного бюджету на 2024 рік </t>
  </si>
  <si>
    <t>УТОЧНЕНИЙ РОЗПОДІЛ</t>
  </si>
  <si>
    <t xml:space="preserve">Військовій частині А2960 (через військову частину А1619) </t>
  </si>
  <si>
    <t>0611290</t>
  </si>
  <si>
    <t>0611291</t>
  </si>
  <si>
    <t>0611292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</si>
  <si>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</si>
  <si>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</si>
  <si>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</si>
  <si>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 xml:space="preserve"> Заходи та роботи з територіальної оборони</t>
  </si>
  <si>
    <t>Підготовка кадрів закладами фахової передвищої освіти за рахунок коштів місцевого бюджету</t>
  </si>
  <si>
    <t>Підготовка кадрів закладами фахової передвищої освіти за рахунок освітньої субвенції</t>
  </si>
  <si>
    <t>Військова частина 2193 Державної прикордонної служби України</t>
  </si>
  <si>
    <t>Додаток 3
до наказу начальника                                                                        обласної військової адміністрації
 09.04.2024 №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</si>
</sst>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0.000"/>
    <numFmt numFmtId="166" formatCode="#,##0.000"/>
    <numFmt numFmtId="167" formatCode="_-* #,##0_р_._-;\-* #,##0_р_._-;_-* &quot;-&quot;_р_._-;_-@_-"/>
    <numFmt numFmtId="168" formatCode="_-* #,##0.00_р_._-;\-* #,##0.00_р_._-;_-* &quot;-&quot;??_р_._-;_-@_-"/>
    <numFmt numFmtId="169" formatCode="_-* #,##0.00\ _г_р_н_._-;\-* #,##0.00\ _г_р_н_._-;_-* &quot;-&quot;??\ _г_р_н_._-;_-@_-"/>
  </numFmts>
  <fonts count="61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vertAlign val="superscript"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Helv"/>
    </font>
    <font>
      <u/>
      <sz val="7.5"/>
      <color indexed="20"/>
      <name val="Arial Cyr"/>
      <charset val="204"/>
    </font>
    <font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7">
    <xf numFmtId="0" fontId="0" fillId="0" borderId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2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7" fillId="9" borderId="1" applyNumberFormat="0" applyAlignment="0" applyProtection="0"/>
    <xf numFmtId="0" fontId="8" fillId="22" borderId="2" applyNumberFormat="0" applyAlignment="0" applyProtection="0"/>
    <xf numFmtId="0" fontId="15" fillId="22" borderId="1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>
      <alignment vertical="top"/>
    </xf>
    <xf numFmtId="0" fontId="12" fillId="0" borderId="3" applyNumberFormat="0" applyFill="0" applyAlignment="0" applyProtection="0"/>
    <xf numFmtId="0" fontId="10" fillId="23" borderId="4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22" fillId="0" borderId="0"/>
    <xf numFmtId="0" fontId="6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4" fillId="7" borderId="5" applyNumberFormat="0" applyFont="0" applyAlignment="0" applyProtection="0"/>
    <xf numFmtId="0" fontId="18" fillId="0" borderId="6" applyNumberFormat="0" applyFill="0" applyAlignment="0" applyProtection="0"/>
    <xf numFmtId="0" fontId="21" fillId="0" borderId="0"/>
    <xf numFmtId="0" fontId="9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56" fillId="0" borderId="0"/>
    <xf numFmtId="0" fontId="58" fillId="0" borderId="0">
      <alignment vertical="top"/>
      <protection locked="0"/>
    </xf>
    <xf numFmtId="0" fontId="57" fillId="0" borderId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</cellStyleXfs>
  <cellXfs count="301">
    <xf numFmtId="0" fontId="0" fillId="0" borderId="0" xfId="0"/>
    <xf numFmtId="49" fontId="25" fillId="24" borderId="11" xfId="0" applyNumberFormat="1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vertical="center" wrapText="1"/>
    </xf>
    <xf numFmtId="4" fontId="46" fillId="24" borderId="11" xfId="48" applyNumberFormat="1" applyFont="1" applyFill="1" applyBorder="1" applyAlignment="1">
      <alignment horizontal="center" vertical="center"/>
    </xf>
    <xf numFmtId="4" fontId="1" fillId="24" borderId="11" xfId="48" applyNumberFormat="1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 wrapText="1"/>
    </xf>
    <xf numFmtId="4" fontId="44" fillId="24" borderId="11" xfId="48" applyNumberFormat="1" applyFont="1" applyFill="1" applyBorder="1" applyAlignment="1">
      <alignment horizontal="center" vertical="center"/>
    </xf>
    <xf numFmtId="4" fontId="19" fillId="25" borderId="11" xfId="48" applyNumberFormat="1" applyFont="1" applyFill="1" applyBorder="1" applyAlignment="1">
      <alignment horizontal="center" vertical="center"/>
    </xf>
    <xf numFmtId="4" fontId="1" fillId="25" borderId="11" xfId="48" applyNumberFormat="1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 wrapText="1"/>
    </xf>
    <xf numFmtId="0" fontId="25" fillId="24" borderId="17" xfId="0" applyFont="1" applyFill="1" applyBorder="1" applyAlignment="1">
      <alignment vertical="top" wrapText="1"/>
    </xf>
    <xf numFmtId="4" fontId="38" fillId="24" borderId="11" xfId="48" applyNumberFormat="1" applyFont="1" applyFill="1" applyBorder="1" applyAlignment="1">
      <alignment horizontal="center" vertical="center"/>
    </xf>
    <xf numFmtId="0" fontId="1" fillId="24" borderId="0" xfId="0" applyFont="1" applyFill="1"/>
    <xf numFmtId="0" fontId="27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19" fillId="24" borderId="0" xfId="0" applyFont="1" applyFill="1" applyAlignment="1">
      <alignment horizontal="center" vertical="top" wrapText="1"/>
    </xf>
    <xf numFmtId="0" fontId="4" fillId="24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19" fillId="24" borderId="7" xfId="0" applyFont="1" applyFill="1" applyBorder="1" applyAlignment="1">
      <alignment horizontal="center"/>
    </xf>
    <xf numFmtId="0" fontId="4" fillId="24" borderId="7" xfId="0" applyFont="1" applyFill="1" applyBorder="1" applyAlignment="1">
      <alignment horizontal="center" vertical="top"/>
    </xf>
    <xf numFmtId="0" fontId="4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27" fillId="24" borderId="7" xfId="0" applyFont="1" applyFill="1" applyBorder="1" applyAlignment="1">
      <alignment horizontal="right" vertical="center"/>
    </xf>
    <xf numFmtId="0" fontId="1" fillId="24" borderId="8" xfId="0" applyFont="1" applyFill="1" applyBorder="1"/>
    <xf numFmtId="0" fontId="1" fillId="24" borderId="9" xfId="0" applyFont="1" applyFill="1" applyBorder="1"/>
    <xf numFmtId="0" fontId="1" fillId="24" borderId="10" xfId="0" applyFont="1" applyFill="1" applyBorder="1"/>
    <xf numFmtId="0" fontId="1" fillId="24" borderId="11" xfId="0" applyFont="1" applyFill="1" applyBorder="1" applyAlignment="1">
      <alignment horizontal="center"/>
    </xf>
    <xf numFmtId="0" fontId="1" fillId="24" borderId="0" xfId="0" applyFont="1" applyFill="1" applyAlignment="1">
      <alignment vertical="center"/>
    </xf>
    <xf numFmtId="4" fontId="19" fillId="24" borderId="13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 applyAlignment="1">
      <alignment vertical="center"/>
    </xf>
    <xf numFmtId="49" fontId="30" fillId="24" borderId="11" xfId="0" applyNumberFormat="1" applyFont="1" applyFill="1" applyBorder="1" applyAlignment="1">
      <alignment horizontal="center" vertical="center" wrapText="1"/>
    </xf>
    <xf numFmtId="4" fontId="45" fillId="24" borderId="11" xfId="48" applyNumberFormat="1" applyFont="1" applyFill="1" applyBorder="1" applyAlignment="1">
      <alignment horizontal="center" vertical="center"/>
    </xf>
    <xf numFmtId="4" fontId="31" fillId="24" borderId="11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/>
    <xf numFmtId="0" fontId="19" fillId="24" borderId="0" xfId="0" applyFont="1" applyFill="1"/>
    <xf numFmtId="0" fontId="29" fillId="24" borderId="11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wrapText="1"/>
    </xf>
    <xf numFmtId="49" fontId="32" fillId="24" borderId="11" xfId="0" applyNumberFormat="1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wrapText="1"/>
    </xf>
    <xf numFmtId="49" fontId="25" fillId="24" borderId="13" xfId="0" applyNumberFormat="1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wrapText="1"/>
    </xf>
    <xf numFmtId="4" fontId="46" fillId="24" borderId="13" xfId="48" applyNumberFormat="1" applyFont="1" applyFill="1" applyBorder="1" applyAlignment="1">
      <alignment horizontal="center" vertical="center"/>
    </xf>
    <xf numFmtId="4" fontId="1" fillId="24" borderId="13" xfId="48" applyNumberFormat="1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vertical="center" wrapText="1"/>
    </xf>
    <xf numFmtId="0" fontId="25" fillId="24" borderId="11" xfId="0" applyFont="1" applyFill="1" applyBorder="1" applyAlignment="1">
      <alignment horizontal="left" vertical="center" wrapText="1"/>
    </xf>
    <xf numFmtId="0" fontId="25" fillId="24" borderId="0" xfId="0" applyFont="1" applyFill="1" applyAlignment="1">
      <alignment horizontal="left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left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vertical="center" wrapText="1"/>
    </xf>
    <xf numFmtId="0" fontId="25" fillId="24" borderId="17" xfId="0" applyFont="1" applyFill="1" applyBorder="1" applyAlignment="1">
      <alignment horizontal="center" vertical="center" wrapText="1"/>
    </xf>
    <xf numFmtId="4" fontId="47" fillId="24" borderId="11" xfId="48" applyNumberFormat="1" applyFont="1" applyFill="1" applyBorder="1" applyAlignment="1">
      <alignment horizontal="center" vertical="center"/>
    </xf>
    <xf numFmtId="4" fontId="3" fillId="24" borderId="11" xfId="48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vertical="center" wrapText="1"/>
    </xf>
    <xf numFmtId="4" fontId="19" fillId="24" borderId="11" xfId="48" applyNumberFormat="1" applyFont="1" applyFill="1" applyBorder="1" applyAlignment="1">
      <alignment horizontal="center" vertical="center"/>
    </xf>
    <xf numFmtId="4" fontId="19" fillId="24" borderId="11" xfId="0" applyNumberFormat="1" applyFont="1" applyFill="1" applyBorder="1" applyAlignment="1">
      <alignment horizontal="center" vertical="center"/>
    </xf>
    <xf numFmtId="4" fontId="34" fillId="24" borderId="11" xfId="48" applyNumberFormat="1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 wrapText="1"/>
    </xf>
    <xf numFmtId="4" fontId="49" fillId="24" borderId="11" xfId="48" applyNumberFormat="1" applyFont="1" applyFill="1" applyBorder="1" applyAlignment="1">
      <alignment horizontal="center" vertical="center"/>
    </xf>
    <xf numFmtId="49" fontId="29" fillId="24" borderId="13" xfId="0" applyNumberFormat="1" applyFont="1" applyFill="1" applyBorder="1" applyAlignment="1">
      <alignment horizontal="center" vertical="center" wrapText="1"/>
    </xf>
    <xf numFmtId="4" fontId="44" fillId="24" borderId="13" xfId="48" applyNumberFormat="1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vertical="top" wrapText="1"/>
    </xf>
    <xf numFmtId="0" fontId="32" fillId="24" borderId="11" xfId="0" applyFont="1" applyFill="1" applyBorder="1" applyAlignment="1">
      <alignment vertical="center" wrapText="1"/>
    </xf>
    <xf numFmtId="4" fontId="50" fillId="24" borderId="11" xfId="48" applyNumberFormat="1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vertical="top" wrapText="1"/>
    </xf>
    <xf numFmtId="0" fontId="25" fillId="24" borderId="11" xfId="0" applyFont="1" applyFill="1" applyBorder="1"/>
    <xf numFmtId="4" fontId="19" fillId="24" borderId="0" xfId="0" applyNumberFormat="1" applyFont="1" applyFill="1"/>
    <xf numFmtId="0" fontId="3" fillId="24" borderId="0" xfId="0" applyFont="1" applyFill="1"/>
    <xf numFmtId="0" fontId="32" fillId="24" borderId="11" xfId="0" applyFont="1" applyFill="1" applyBorder="1"/>
    <xf numFmtId="4" fontId="48" fillId="24" borderId="11" xfId="48" applyNumberFormat="1" applyFont="1" applyFill="1" applyBorder="1" applyAlignment="1">
      <alignment horizontal="center" vertical="center"/>
    </xf>
    <xf numFmtId="4" fontId="33" fillId="24" borderId="11" xfId="48" applyNumberFormat="1" applyFont="1" applyFill="1" applyBorder="1" applyAlignment="1">
      <alignment horizontal="center" vertical="center"/>
    </xf>
    <xf numFmtId="4" fontId="19" fillId="24" borderId="15" xfId="48" applyNumberFormat="1" applyFont="1" applyFill="1" applyBorder="1" applyAlignment="1">
      <alignment horizontal="center" vertical="center"/>
    </xf>
    <xf numFmtId="4" fontId="46" fillId="24" borderId="15" xfId="48" applyNumberFormat="1" applyFont="1" applyFill="1" applyBorder="1" applyAlignment="1">
      <alignment horizontal="center" vertical="center"/>
    </xf>
    <xf numFmtId="4" fontId="1" fillId="24" borderId="15" xfId="48" applyNumberFormat="1" applyFont="1" applyFill="1" applyBorder="1" applyAlignment="1">
      <alignment horizontal="center" vertical="center"/>
    </xf>
    <xf numFmtId="0" fontId="31" fillId="24" borderId="0" xfId="0" applyFont="1" applyFill="1"/>
    <xf numFmtId="165" fontId="1" fillId="24" borderId="0" xfId="0" applyNumberFormat="1" applyFont="1" applyFill="1"/>
    <xf numFmtId="166" fontId="1" fillId="24" borderId="0" xfId="0" applyNumberFormat="1" applyFont="1" applyFill="1"/>
    <xf numFmtId="4" fontId="41" fillId="24" borderId="11" xfId="48" applyNumberFormat="1" applyFont="1" applyFill="1" applyBorder="1" applyAlignment="1">
      <alignment horizontal="center" vertical="center"/>
    </xf>
    <xf numFmtId="0" fontId="25" fillId="24" borderId="16" xfId="0" applyFont="1" applyFill="1" applyBorder="1" applyAlignment="1">
      <alignment vertical="top" wrapText="1"/>
    </xf>
    <xf numFmtId="0" fontId="25" fillId="24" borderId="11" xfId="0" applyFont="1" applyFill="1" applyBorder="1" applyAlignment="1">
      <alignment vertical="top" wrapText="1"/>
    </xf>
    <xf numFmtId="4" fontId="44" fillId="24" borderId="15" xfId="48" applyNumberFormat="1" applyFont="1" applyFill="1" applyBorder="1" applyAlignment="1">
      <alignment horizontal="center" vertical="center"/>
    </xf>
    <xf numFmtId="0" fontId="51" fillId="24" borderId="0" xfId="0" applyFont="1" applyFill="1"/>
    <xf numFmtId="4" fontId="52" fillId="24" borderId="11" xfId="48" applyNumberFormat="1" applyFont="1" applyFill="1" applyBorder="1" applyAlignment="1">
      <alignment horizontal="center" vertical="center"/>
    </xf>
    <xf numFmtId="0" fontId="32" fillId="24" borderId="12" xfId="0" applyFont="1" applyFill="1" applyBorder="1" applyAlignment="1">
      <alignment vertical="center" wrapText="1"/>
    </xf>
    <xf numFmtId="4" fontId="3" fillId="24" borderId="0" xfId="0" applyNumberFormat="1" applyFont="1" applyFill="1"/>
    <xf numFmtId="4" fontId="3" fillId="24" borderId="11" xfId="0" applyNumberFormat="1" applyFont="1" applyFill="1" applyBorder="1"/>
    <xf numFmtId="4" fontId="19" fillId="24" borderId="14" xfId="48" applyNumberFormat="1" applyFont="1" applyFill="1" applyBorder="1" applyAlignment="1">
      <alignment horizontal="center" vertical="center"/>
    </xf>
    <xf numFmtId="164" fontId="46" fillId="24" borderId="11" xfId="0" applyNumberFormat="1" applyFont="1" applyFill="1" applyBorder="1" applyAlignment="1">
      <alignment vertical="center" wrapText="1"/>
    </xf>
    <xf numFmtId="0" fontId="4" fillId="24" borderId="0" xfId="0" applyFont="1" applyFill="1"/>
    <xf numFmtId="0" fontId="21" fillId="24" borderId="0" xfId="0" applyFont="1" applyFill="1"/>
    <xf numFmtId="0" fontId="40" fillId="24" borderId="0" xfId="0" applyFont="1" applyFill="1"/>
    <xf numFmtId="0" fontId="1" fillId="24" borderId="0" xfId="0" applyFont="1" applyFill="1" applyAlignment="1">
      <alignment horizontal="center" vertical="center" wrapText="1"/>
    </xf>
    <xf numFmtId="0" fontId="1" fillId="24" borderId="0" xfId="0" applyFont="1" applyFill="1" applyAlignment="1">
      <alignment horizontal="right"/>
    </xf>
    <xf numFmtId="0" fontId="1" fillId="24" borderId="11" xfId="0" applyFont="1" applyFill="1" applyBorder="1"/>
    <xf numFmtId="4" fontId="19" fillId="24" borderId="11" xfId="0" applyNumberFormat="1" applyFont="1" applyFill="1" applyBorder="1"/>
    <xf numFmtId="4" fontId="1" fillId="24" borderId="11" xfId="0" applyNumberFormat="1" applyFont="1" applyFill="1" applyBorder="1"/>
    <xf numFmtId="4" fontId="44" fillId="24" borderId="0" xfId="0" applyNumberFormat="1" applyFont="1" applyFill="1"/>
    <xf numFmtId="0" fontId="53" fillId="24" borderId="0" xfId="0" applyFont="1" applyFill="1"/>
    <xf numFmtId="4" fontId="53" fillId="24" borderId="0" xfId="0" applyNumberFormat="1" applyFont="1" applyFill="1"/>
    <xf numFmtId="0" fontId="54" fillId="24" borderId="0" xfId="0" applyFont="1" applyFill="1"/>
    <xf numFmtId="4" fontId="54" fillId="24" borderId="0" xfId="0" applyNumberFormat="1" applyFont="1" applyFill="1"/>
    <xf numFmtId="4" fontId="43" fillId="24" borderId="0" xfId="0" applyNumberFormat="1" applyFont="1" applyFill="1"/>
    <xf numFmtId="0" fontId="4" fillId="24" borderId="0" xfId="0" applyFont="1" applyFill="1" applyAlignment="1">
      <alignment horizontal="right"/>
    </xf>
    <xf numFmtId="0" fontId="1" fillId="24" borderId="11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4" fontId="31" fillId="25" borderId="11" xfId="48" applyNumberFormat="1" applyFont="1" applyFill="1" applyBorder="1" applyAlignment="1">
      <alignment horizontal="center" vertical="center"/>
    </xf>
    <xf numFmtId="4" fontId="46" fillId="25" borderId="11" xfId="48" applyNumberFormat="1" applyFont="1" applyFill="1" applyBorder="1" applyAlignment="1">
      <alignment horizontal="center" vertical="center"/>
    </xf>
    <xf numFmtId="0" fontId="29" fillId="25" borderId="11" xfId="0" applyFont="1" applyFill="1" applyBorder="1" applyAlignment="1">
      <alignment horizontal="center" vertical="center" wrapText="1"/>
    </xf>
    <xf numFmtId="4" fontId="44" fillId="25" borderId="11" xfId="48" applyNumberFormat="1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left" vertical="center" wrapText="1"/>
    </xf>
    <xf numFmtId="0" fontId="29" fillId="25" borderId="11" xfId="0" applyFont="1" applyFill="1" applyBorder="1" applyAlignment="1">
      <alignment vertical="center" wrapText="1"/>
    </xf>
    <xf numFmtId="4" fontId="38" fillId="25" borderId="11" xfId="48" applyNumberFormat="1" applyFont="1" applyFill="1" applyBorder="1" applyAlignment="1">
      <alignment horizontal="center" vertical="center"/>
    </xf>
    <xf numFmtId="0" fontId="29" fillId="25" borderId="14" xfId="0" applyFont="1" applyFill="1" applyBorder="1" applyAlignment="1">
      <alignment vertical="center" wrapText="1"/>
    </xf>
    <xf numFmtId="4" fontId="38" fillId="26" borderId="11" xfId="48" applyNumberFormat="1" applyFont="1" applyFill="1" applyBorder="1" applyAlignment="1">
      <alignment horizontal="center" vertical="center"/>
    </xf>
    <xf numFmtId="4" fontId="19" fillId="26" borderId="11" xfId="48" applyNumberFormat="1" applyFont="1" applyFill="1" applyBorder="1" applyAlignment="1">
      <alignment horizontal="center" vertical="center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0" xfId="0" applyFont="1" applyFill="1" applyAlignment="1">
      <alignment horizontal="center" vertical="center"/>
    </xf>
    <xf numFmtId="0" fontId="25" fillId="24" borderId="11" xfId="0" applyFont="1" applyFill="1" applyBorder="1" applyAlignment="1">
      <alignment vertical="center"/>
    </xf>
    <xf numFmtId="0" fontId="29" fillId="24" borderId="12" xfId="0" applyFont="1" applyFill="1" applyBorder="1" applyAlignment="1">
      <alignment vertical="center" wrapText="1"/>
    </xf>
    <xf numFmtId="49" fontId="29" fillId="24" borderId="12" xfId="0" applyNumberFormat="1" applyFont="1" applyFill="1" applyBorder="1" applyAlignment="1">
      <alignment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vertical="top" wrapText="1"/>
    </xf>
    <xf numFmtId="0" fontId="25" fillId="24" borderId="16" xfId="0" applyFont="1" applyFill="1" applyBorder="1" applyAlignment="1">
      <alignment horizontal="center" vertical="center" wrapText="1"/>
    </xf>
    <xf numFmtId="0" fontId="25" fillId="24" borderId="26" xfId="0" applyFont="1" applyFill="1" applyBorder="1" applyAlignment="1">
      <alignment horizontal="center" vertical="center" wrapText="1"/>
    </xf>
    <xf numFmtId="0" fontId="25" fillId="24" borderId="25" xfId="0" applyFont="1" applyFill="1" applyBorder="1" applyAlignment="1">
      <alignment vertical="top" wrapText="1"/>
    </xf>
    <xf numFmtId="0" fontId="29" fillId="24" borderId="11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9" fillId="26" borderId="11" xfId="0" applyFont="1" applyFill="1" applyBorder="1" applyAlignment="1">
      <alignment horizontal="center" vertical="center" wrapText="1"/>
    </xf>
    <xf numFmtId="0" fontId="30" fillId="26" borderId="11" xfId="0" applyFont="1" applyFill="1" applyBorder="1" applyAlignment="1">
      <alignment horizontal="center" vertical="center" wrapText="1"/>
    </xf>
    <xf numFmtId="4" fontId="31" fillId="26" borderId="11" xfId="48" applyNumberFormat="1" applyFont="1" applyFill="1" applyBorder="1" applyAlignment="1">
      <alignment horizontal="center" vertical="center"/>
    </xf>
    <xf numFmtId="0" fontId="25" fillId="27" borderId="11" xfId="0" applyFont="1" applyFill="1" applyBorder="1" applyAlignment="1">
      <alignment horizontal="center" vertical="center" wrapText="1"/>
    </xf>
    <xf numFmtId="49" fontId="25" fillId="27" borderId="11" xfId="0" applyNumberFormat="1" applyFont="1" applyFill="1" applyBorder="1" applyAlignment="1">
      <alignment horizontal="center" vertical="center" wrapText="1"/>
    </xf>
    <xf numFmtId="0" fontId="25" fillId="27" borderId="11" xfId="0" applyFont="1" applyFill="1" applyBorder="1" applyAlignment="1">
      <alignment vertical="center" wrapText="1"/>
    </xf>
    <xf numFmtId="4" fontId="19" fillId="27" borderId="11" xfId="48" applyNumberFormat="1" applyFont="1" applyFill="1" applyBorder="1" applyAlignment="1">
      <alignment horizontal="center" vertical="center"/>
    </xf>
    <xf numFmtId="4" fontId="1" fillId="27" borderId="11" xfId="48" applyNumberFormat="1" applyFont="1" applyFill="1" applyBorder="1" applyAlignment="1">
      <alignment horizontal="center" vertical="center"/>
    </xf>
    <xf numFmtId="4" fontId="44" fillId="26" borderId="11" xfId="48" applyNumberFormat="1" applyFont="1" applyFill="1" applyBorder="1" applyAlignment="1">
      <alignment horizontal="center" vertical="center"/>
    </xf>
    <xf numFmtId="4" fontId="45" fillId="26" borderId="11" xfId="48" applyNumberFormat="1" applyFont="1" applyFill="1" applyBorder="1" applyAlignment="1">
      <alignment horizontal="center" vertical="center"/>
    </xf>
    <xf numFmtId="4" fontId="46" fillId="27" borderId="11" xfId="48" applyNumberFormat="1" applyFont="1" applyFill="1" applyBorder="1" applyAlignment="1">
      <alignment horizontal="center" vertical="center"/>
    </xf>
    <xf numFmtId="4" fontId="38" fillId="27" borderId="11" xfId="48" applyNumberFormat="1" applyFont="1" applyFill="1" applyBorder="1" applyAlignment="1">
      <alignment horizontal="center" vertical="center"/>
    </xf>
    <xf numFmtId="4" fontId="49" fillId="26" borderId="11" xfId="48" applyNumberFormat="1" applyFont="1" applyFill="1" applyBorder="1" applyAlignment="1">
      <alignment horizontal="center" vertical="center"/>
    </xf>
    <xf numFmtId="4" fontId="19" fillId="25" borderId="11" xfId="0" applyNumberFormat="1" applyFont="1" applyFill="1" applyBorder="1" applyAlignment="1">
      <alignment horizontal="center" vertical="center"/>
    </xf>
    <xf numFmtId="4" fontId="49" fillId="25" borderId="11" xfId="48" applyNumberFormat="1" applyFont="1" applyFill="1" applyBorder="1" applyAlignment="1">
      <alignment horizontal="center" vertical="center"/>
    </xf>
    <xf numFmtId="49" fontId="29" fillId="26" borderId="11" xfId="0" applyNumberFormat="1" applyFont="1" applyFill="1" applyBorder="1" applyAlignment="1">
      <alignment horizontal="center" vertical="center" wrapText="1"/>
    </xf>
    <xf numFmtId="49" fontId="30" fillId="26" borderId="11" xfId="0" applyNumberFormat="1" applyFont="1" applyFill="1" applyBorder="1" applyAlignment="1">
      <alignment horizontal="center" vertical="center" wrapText="1"/>
    </xf>
    <xf numFmtId="0" fontId="25" fillId="24" borderId="0" xfId="0" applyFont="1" applyFill="1" applyAlignment="1">
      <alignment vertical="center" wrapText="1"/>
    </xf>
    <xf numFmtId="0" fontId="25" fillId="27" borderId="11" xfId="0" applyFont="1" applyFill="1" applyBorder="1" applyAlignment="1">
      <alignment vertical="center"/>
    </xf>
    <xf numFmtId="0" fontId="32" fillId="24" borderId="11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49" fontId="29" fillId="24" borderId="12" xfId="0" applyNumberFormat="1" applyFont="1" applyFill="1" applyBorder="1" applyAlignment="1">
      <alignment horizontal="center" vertical="center" wrapText="1"/>
    </xf>
    <xf numFmtId="49" fontId="29" fillId="24" borderId="11" xfId="0" applyNumberFormat="1" applyFont="1" applyFill="1" applyBorder="1" applyAlignment="1">
      <alignment horizontal="center" vertical="center" wrapText="1"/>
    </xf>
    <xf numFmtId="49" fontId="25" fillId="24" borderId="12" xfId="0" applyNumberFormat="1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 wrapText="1"/>
    </xf>
    <xf numFmtId="4" fontId="50" fillId="26" borderId="11" xfId="48" applyNumberFormat="1" applyFont="1" applyFill="1" applyBorder="1" applyAlignment="1">
      <alignment horizontal="center" vertical="center"/>
    </xf>
    <xf numFmtId="0" fontId="25" fillId="27" borderId="11" xfId="0" applyFont="1" applyFill="1" applyBorder="1" applyAlignment="1">
      <alignment horizontal="left" vertical="center" wrapText="1"/>
    </xf>
    <xf numFmtId="4" fontId="19" fillId="27" borderId="11" xfId="0" applyNumberFormat="1" applyFont="1" applyFill="1" applyBorder="1" applyAlignment="1">
      <alignment horizontal="center" vertical="center"/>
    </xf>
    <xf numFmtId="0" fontId="29" fillId="25" borderId="11" xfId="0" applyFont="1" applyFill="1" applyBorder="1" applyAlignment="1">
      <alignment vertical="center"/>
    </xf>
    <xf numFmtId="4" fontId="3" fillId="27" borderId="11" xfId="48" applyNumberFormat="1" applyFont="1" applyFill="1" applyBorder="1" applyAlignment="1">
      <alignment horizontal="center" vertical="center"/>
    </xf>
    <xf numFmtId="49" fontId="29" fillId="28" borderId="11" xfId="0" applyNumberFormat="1" applyFont="1" applyFill="1" applyBorder="1" applyAlignment="1">
      <alignment horizontal="center" vertical="center" wrapText="1"/>
    </xf>
    <xf numFmtId="4" fontId="19" fillId="28" borderId="11" xfId="48" applyNumberFormat="1" applyFont="1" applyFill="1" applyBorder="1" applyAlignment="1">
      <alignment horizontal="center" vertical="center"/>
    </xf>
    <xf numFmtId="4" fontId="44" fillId="28" borderId="11" xfId="48" applyNumberFormat="1" applyFont="1" applyFill="1" applyBorder="1" applyAlignment="1">
      <alignment horizontal="center" vertical="center"/>
    </xf>
    <xf numFmtId="49" fontId="30" fillId="28" borderId="11" xfId="0" applyNumberFormat="1" applyFont="1" applyFill="1" applyBorder="1" applyAlignment="1">
      <alignment horizontal="center" vertical="center" wrapText="1"/>
    </xf>
    <xf numFmtId="4" fontId="45" fillId="28" borderId="11" xfId="48" applyNumberFormat="1" applyFont="1" applyFill="1" applyBorder="1" applyAlignment="1">
      <alignment horizontal="center" vertical="center"/>
    </xf>
    <xf numFmtId="4" fontId="31" fillId="28" borderId="11" xfId="48" applyNumberFormat="1" applyFont="1" applyFill="1" applyBorder="1" applyAlignment="1">
      <alignment horizontal="center" vertical="center"/>
    </xf>
    <xf numFmtId="49" fontId="32" fillId="27" borderId="11" xfId="0" applyNumberFormat="1" applyFont="1" applyFill="1" applyBorder="1" applyAlignment="1">
      <alignment horizontal="center" vertical="center" wrapText="1"/>
    </xf>
    <xf numFmtId="0" fontId="32" fillId="27" borderId="11" xfId="0" applyFont="1" applyFill="1" applyBorder="1" applyAlignment="1">
      <alignment vertical="center" wrapText="1"/>
    </xf>
    <xf numFmtId="49" fontId="29" fillId="27" borderId="11" xfId="0" applyNumberFormat="1" applyFont="1" applyFill="1" applyBorder="1" applyAlignment="1">
      <alignment horizontal="center" vertical="center" wrapText="1"/>
    </xf>
    <xf numFmtId="0" fontId="29" fillId="27" borderId="11" xfId="0" applyFont="1" applyFill="1" applyBorder="1" applyAlignment="1">
      <alignment horizontal="center" vertical="center" wrapText="1"/>
    </xf>
    <xf numFmtId="0" fontId="29" fillId="27" borderId="11" xfId="0" applyFont="1" applyFill="1" applyBorder="1" applyAlignment="1">
      <alignment vertical="center" wrapText="1"/>
    </xf>
    <xf numFmtId="4" fontId="38" fillId="28" borderId="11" xfId="48" applyNumberFormat="1" applyFont="1" applyFill="1" applyBorder="1" applyAlignment="1">
      <alignment horizontal="center" vertical="center"/>
    </xf>
    <xf numFmtId="4" fontId="34" fillId="28" borderId="11" xfId="48" applyNumberFormat="1" applyFont="1" applyFill="1" applyBorder="1" applyAlignment="1">
      <alignment horizontal="center" vertical="center"/>
    </xf>
    <xf numFmtId="4" fontId="47" fillId="27" borderId="11" xfId="48" applyNumberFormat="1" applyFont="1" applyFill="1" applyBorder="1" applyAlignment="1">
      <alignment horizontal="center" vertical="center"/>
    </xf>
    <xf numFmtId="0" fontId="29" fillId="29" borderId="11" xfId="0" applyFont="1" applyFill="1" applyBorder="1" applyAlignment="1">
      <alignment horizontal="center" vertical="center" wrapText="1"/>
    </xf>
    <xf numFmtId="49" fontId="29" fillId="29" borderId="11" xfId="0" applyNumberFormat="1" applyFont="1" applyFill="1" applyBorder="1" applyAlignment="1">
      <alignment horizontal="center" vertical="center" wrapText="1"/>
    </xf>
    <xf numFmtId="4" fontId="19" fillId="29" borderId="11" xfId="48" applyNumberFormat="1" applyFont="1" applyFill="1" applyBorder="1" applyAlignment="1">
      <alignment horizontal="center" vertical="center"/>
    </xf>
    <xf numFmtId="4" fontId="46" fillId="29" borderId="11" xfId="48" applyNumberFormat="1" applyFont="1" applyFill="1" applyBorder="1" applyAlignment="1">
      <alignment horizontal="center" vertical="center"/>
    </xf>
    <xf numFmtId="0" fontId="25" fillId="27" borderId="17" xfId="0" applyFont="1" applyFill="1" applyBorder="1" applyAlignment="1">
      <alignment horizontal="center" vertical="center" wrapText="1"/>
    </xf>
    <xf numFmtId="0" fontId="32" fillId="27" borderId="11" xfId="0" applyFont="1" applyFill="1" applyBorder="1" applyAlignment="1">
      <alignment horizontal="center" vertical="center" wrapText="1"/>
    </xf>
    <xf numFmtId="49" fontId="29" fillId="25" borderId="11" xfId="0" applyNumberFormat="1" applyFont="1" applyFill="1" applyBorder="1" applyAlignment="1">
      <alignment horizontal="center" vertical="center" wrapText="1"/>
    </xf>
    <xf numFmtId="4" fontId="25" fillId="24" borderId="11" xfId="0" applyNumberFormat="1" applyFont="1" applyFill="1" applyBorder="1" applyAlignment="1">
      <alignment horizontal="center" vertical="center" wrapText="1"/>
    </xf>
    <xf numFmtId="4" fontId="25" fillId="24" borderId="11" xfId="0" applyNumberFormat="1" applyFont="1" applyFill="1" applyBorder="1" applyAlignment="1">
      <alignment vertical="center" wrapText="1"/>
    </xf>
    <xf numFmtId="4" fontId="29" fillId="24" borderId="11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vertical="center" wrapText="1"/>
    </xf>
    <xf numFmtId="4" fontId="19" fillId="24" borderId="11" xfId="0" applyNumberFormat="1" applyFont="1" applyFill="1" applyBorder="1" applyAlignment="1">
      <alignment horizontal="center" vertical="center" wrapText="1"/>
    </xf>
    <xf numFmtId="4" fontId="19" fillId="24" borderId="11" xfId="0" applyNumberFormat="1" applyFont="1" applyFill="1" applyBorder="1" applyAlignment="1">
      <alignment vertical="center" wrapText="1"/>
    </xf>
    <xf numFmtId="4" fontId="19" fillId="24" borderId="11" xfId="48" applyNumberFormat="1" applyFont="1" applyFill="1" applyBorder="1" applyAlignment="1">
      <alignment horizontal="center" vertical="center" wrapText="1"/>
    </xf>
    <xf numFmtId="4" fontId="19" fillId="24" borderId="0" xfId="0" applyNumberFormat="1" applyFont="1" applyFill="1" applyAlignment="1">
      <alignment horizontal="center" vertical="center" wrapText="1"/>
    </xf>
    <xf numFmtId="4" fontId="31" fillId="24" borderId="11" xfId="48" applyNumberFormat="1" applyFont="1" applyFill="1" applyBorder="1" applyAlignment="1">
      <alignment horizontal="center" vertical="center" wrapText="1"/>
    </xf>
    <xf numFmtId="4" fontId="3" fillId="24" borderId="11" xfId="0" applyNumberFormat="1" applyFont="1" applyFill="1" applyBorder="1" applyAlignment="1">
      <alignment horizontal="center" vertical="center" wrapText="1"/>
    </xf>
    <xf numFmtId="4" fontId="19" fillId="24" borderId="0" xfId="0" applyNumberFormat="1" applyFont="1" applyFill="1" applyAlignment="1">
      <alignment horizontal="center" vertical="center"/>
    </xf>
    <xf numFmtId="4" fontId="29" fillId="24" borderId="12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horizontal="center" vertical="center"/>
    </xf>
    <xf numFmtId="4" fontId="1" fillId="24" borderId="17" xfId="0" applyNumberFormat="1" applyFont="1" applyFill="1" applyBorder="1" applyAlignment="1">
      <alignment horizontal="center" vertical="center" wrapText="1"/>
    </xf>
    <xf numFmtId="0" fontId="29" fillId="24" borderId="0" xfId="0" applyFont="1" applyFill="1"/>
    <xf numFmtId="0" fontId="29" fillId="28" borderId="11" xfId="0" applyFont="1" applyFill="1" applyBorder="1" applyAlignment="1">
      <alignment horizontal="center" vertical="center" wrapText="1"/>
    </xf>
    <xf numFmtId="0" fontId="29" fillId="25" borderId="17" xfId="0" applyFont="1" applyFill="1" applyBorder="1" applyAlignment="1">
      <alignment horizontal="center" vertical="center" wrapText="1"/>
    </xf>
    <xf numFmtId="0" fontId="25" fillId="27" borderId="17" xfId="0" applyFont="1" applyFill="1" applyBorder="1" applyAlignment="1">
      <alignment horizontal="left" vertical="center" wrapText="1"/>
    </xf>
    <xf numFmtId="0" fontId="25" fillId="27" borderId="26" xfId="0" applyFont="1" applyFill="1" applyBorder="1" applyAlignment="1">
      <alignment horizontal="center" vertical="center" wrapText="1"/>
    </xf>
    <xf numFmtId="0" fontId="25" fillId="27" borderId="25" xfId="0" applyFont="1" applyFill="1" applyBorder="1" applyAlignment="1">
      <alignment vertical="top" wrapText="1"/>
    </xf>
    <xf numFmtId="0" fontId="29" fillId="29" borderId="11" xfId="0" applyFont="1" applyFill="1" applyBorder="1" applyAlignment="1">
      <alignment vertical="center" wrapText="1"/>
    </xf>
    <xf numFmtId="4" fontId="1" fillId="29" borderId="11" xfId="48" applyNumberFormat="1" applyFont="1" applyFill="1" applyBorder="1" applyAlignment="1">
      <alignment horizontal="center" vertical="center"/>
    </xf>
    <xf numFmtId="4" fontId="31" fillId="24" borderId="11" xfId="0" applyNumberFormat="1" applyFont="1" applyFill="1" applyBorder="1" applyAlignment="1">
      <alignment horizontal="center" vertical="center"/>
    </xf>
    <xf numFmtId="4" fontId="3" fillId="24" borderId="11" xfId="0" applyNumberFormat="1" applyFont="1" applyFill="1" applyBorder="1" applyAlignment="1">
      <alignment horizontal="center" vertical="center"/>
    </xf>
    <xf numFmtId="4" fontId="59" fillId="30" borderId="11" xfId="48" applyNumberFormat="1" applyFont="1" applyFill="1" applyBorder="1" applyAlignment="1">
      <alignment horizontal="center" vertical="center"/>
    </xf>
    <xf numFmtId="4" fontId="60" fillId="30" borderId="11" xfId="48" applyNumberFormat="1" applyFont="1" applyFill="1" applyBorder="1" applyAlignment="1">
      <alignment horizontal="center" vertical="center"/>
    </xf>
    <xf numFmtId="4" fontId="19" fillId="24" borderId="12" xfId="0" applyNumberFormat="1" applyFont="1" applyFill="1" applyBorder="1" applyAlignment="1">
      <alignment horizontal="center" vertical="center" wrapText="1"/>
    </xf>
    <xf numFmtId="4" fontId="19" fillId="24" borderId="14" xfId="0" applyNumberFormat="1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0" fontId="28" fillId="24" borderId="0" xfId="0" applyFont="1" applyFill="1" applyAlignment="1">
      <alignment horizontal="center" vertical="top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20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center" wrapText="1"/>
    </xf>
    <xf numFmtId="49" fontId="42" fillId="24" borderId="0" xfId="0" applyNumberFormat="1" applyFont="1" applyFill="1" applyAlignment="1">
      <alignment horizontal="left" vertical="top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0" fontId="19" fillId="24" borderId="0" xfId="0" applyFont="1" applyFill="1" applyAlignment="1">
      <alignment horizontal="left" vertical="top" wrapText="1"/>
    </xf>
    <xf numFmtId="0" fontId="2" fillId="24" borderId="11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>
      <alignment horizontal="center" vertical="center" wrapText="1"/>
    </xf>
    <xf numFmtId="49" fontId="29" fillId="24" borderId="12" xfId="0" applyNumberFormat="1" applyFont="1" applyFill="1" applyBorder="1" applyAlignment="1">
      <alignment horizontal="center" vertical="center" wrapText="1"/>
    </xf>
    <xf numFmtId="49" fontId="29" fillId="24" borderId="14" xfId="0" applyNumberFormat="1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14" xfId="0" applyFont="1" applyFill="1" applyBorder="1" applyAlignment="1">
      <alignment horizontal="center" vertical="center" wrapText="1"/>
    </xf>
    <xf numFmtId="49" fontId="29" fillId="24" borderId="19" xfId="0" applyNumberFormat="1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7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 vertical="center" wrapText="1"/>
    </xf>
    <xf numFmtId="49" fontId="30" fillId="24" borderId="12" xfId="0" applyNumberFormat="1" applyFont="1" applyFill="1" applyBorder="1" applyAlignment="1">
      <alignment horizontal="center" vertical="center" wrapText="1"/>
    </xf>
    <xf numFmtId="49" fontId="30" fillId="24" borderId="19" xfId="0" applyNumberFormat="1" applyFont="1" applyFill="1" applyBorder="1" applyAlignment="1">
      <alignment horizontal="center" vertical="center" wrapText="1"/>
    </xf>
    <xf numFmtId="49" fontId="30" fillId="24" borderId="14" xfId="0" applyNumberFormat="1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wrapText="1"/>
    </xf>
    <xf numFmtId="0" fontId="29" fillId="24" borderId="14" xfId="0" applyFont="1" applyFill="1" applyBorder="1" applyAlignment="1">
      <alignment horizont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9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49" fontId="29" fillId="24" borderId="23" xfId="0" applyNumberFormat="1" applyFont="1" applyFill="1" applyBorder="1" applyAlignment="1">
      <alignment horizontal="center" vertical="center" wrapText="1"/>
    </xf>
    <xf numFmtId="49" fontId="29" fillId="24" borderId="24" xfId="0" applyNumberFormat="1" applyFont="1" applyFill="1" applyBorder="1" applyAlignment="1">
      <alignment horizontal="center" vertical="center" wrapText="1"/>
    </xf>
    <xf numFmtId="0" fontId="32" fillId="24" borderId="12" xfId="0" applyFont="1" applyFill="1" applyBorder="1" applyAlignment="1">
      <alignment horizontal="left" vertical="center" wrapText="1"/>
    </xf>
    <xf numFmtId="0" fontId="32" fillId="24" borderId="19" xfId="0" applyFont="1" applyFill="1" applyBorder="1" applyAlignment="1">
      <alignment horizontal="left" vertical="center" wrapText="1"/>
    </xf>
    <xf numFmtId="0" fontId="32" fillId="24" borderId="14" xfId="0" applyFont="1" applyFill="1" applyBorder="1" applyAlignment="1">
      <alignment horizontal="left" vertical="center" wrapText="1"/>
    </xf>
    <xf numFmtId="49" fontId="29" fillId="24" borderId="10" xfId="0" applyNumberFormat="1" applyFont="1" applyFill="1" applyBorder="1" applyAlignment="1">
      <alignment horizontal="left" vertical="center" wrapText="1"/>
    </xf>
    <xf numFmtId="49" fontId="29" fillId="24" borderId="21" xfId="0" applyNumberFormat="1" applyFont="1" applyFill="1" applyBorder="1" applyAlignment="1">
      <alignment horizontal="left" vertical="center" wrapText="1"/>
    </xf>
    <xf numFmtId="0" fontId="39" fillId="24" borderId="12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4" borderId="14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left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7" xfId="0" applyFont="1" applyFill="1" applyBorder="1" applyAlignment="1">
      <alignment horizontal="center" vertical="center" wrapText="1"/>
    </xf>
    <xf numFmtId="0" fontId="20" fillId="24" borderId="21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right"/>
    </xf>
    <xf numFmtId="0" fontId="4" fillId="24" borderId="0" xfId="0" applyFont="1" applyFill="1" applyAlignment="1">
      <alignment horizontal="right"/>
    </xf>
    <xf numFmtId="0" fontId="33" fillId="24" borderId="11" xfId="0" applyFont="1" applyFill="1" applyBorder="1" applyAlignment="1">
      <alignment horizontal="center" vertical="center" wrapText="1"/>
    </xf>
    <xf numFmtId="0" fontId="20" fillId="24" borderId="8" xfId="0" applyFont="1" applyFill="1" applyBorder="1" applyAlignment="1">
      <alignment horizontal="center" vertical="center" wrapText="1"/>
    </xf>
    <xf numFmtId="0" fontId="20" fillId="24" borderId="22" xfId="0" applyFont="1" applyFill="1" applyBorder="1" applyAlignment="1">
      <alignment horizontal="center" vertical="center" wrapText="1"/>
    </xf>
    <xf numFmtId="0" fontId="20" fillId="26" borderId="12" xfId="0" applyFont="1" applyFill="1" applyBorder="1" applyAlignment="1">
      <alignment horizontal="center" vertical="center" wrapText="1"/>
    </xf>
    <xf numFmtId="0" fontId="20" fillId="26" borderId="19" xfId="0" applyFont="1" applyFill="1" applyBorder="1" applyAlignment="1">
      <alignment horizontal="center" vertical="center" wrapText="1"/>
    </xf>
    <xf numFmtId="0" fontId="20" fillId="26" borderId="14" xfId="0" applyFont="1" applyFill="1" applyBorder="1" applyAlignment="1">
      <alignment horizontal="center" vertical="center" wrapText="1"/>
    </xf>
    <xf numFmtId="0" fontId="30" fillId="26" borderId="12" xfId="0" applyFont="1" applyFill="1" applyBorder="1" applyAlignment="1">
      <alignment horizontal="center" vertical="center" wrapText="1"/>
    </xf>
    <xf numFmtId="0" fontId="30" fillId="26" borderId="19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8" borderId="12" xfId="0" applyFont="1" applyFill="1" applyBorder="1" applyAlignment="1">
      <alignment horizontal="center" vertical="center" wrapText="1"/>
    </xf>
    <xf numFmtId="0" fontId="30" fillId="28" borderId="19" xfId="0" applyFont="1" applyFill="1" applyBorder="1" applyAlignment="1">
      <alignment horizontal="center" vertical="center" wrapText="1"/>
    </xf>
    <xf numFmtId="0" fontId="30" fillId="28" borderId="14" xfId="0" applyFont="1" applyFill="1" applyBorder="1" applyAlignment="1">
      <alignment horizontal="center" vertical="center" wrapText="1"/>
    </xf>
    <xf numFmtId="0" fontId="29" fillId="28" borderId="12" xfId="0" applyFont="1" applyFill="1" applyBorder="1" applyAlignment="1">
      <alignment horizontal="center" vertical="center" wrapText="1"/>
    </xf>
    <xf numFmtId="0" fontId="29" fillId="28" borderId="14" xfId="0" applyFont="1" applyFill="1" applyBorder="1" applyAlignment="1">
      <alignment horizontal="center" vertical="center" wrapText="1"/>
    </xf>
    <xf numFmtId="0" fontId="29" fillId="28" borderId="19" xfId="0" applyFont="1" applyFill="1" applyBorder="1" applyAlignment="1">
      <alignment horizontal="center" vertical="center" wrapText="1"/>
    </xf>
    <xf numFmtId="0" fontId="29" fillId="25" borderId="12" xfId="0" applyFont="1" applyFill="1" applyBorder="1" applyAlignment="1">
      <alignment horizontal="center" vertical="center" wrapText="1"/>
    </xf>
    <xf numFmtId="0" fontId="29" fillId="25" borderId="14" xfId="0" applyFont="1" applyFill="1" applyBorder="1" applyAlignment="1">
      <alignment horizontal="center" vertical="center" wrapText="1"/>
    </xf>
    <xf numFmtId="0" fontId="29" fillId="26" borderId="12" xfId="0" applyFont="1" applyFill="1" applyBorder="1" applyAlignment="1">
      <alignment horizontal="center" vertical="center" wrapText="1"/>
    </xf>
    <xf numFmtId="0" fontId="29" fillId="26" borderId="19" xfId="0" applyFont="1" applyFill="1" applyBorder="1" applyAlignment="1">
      <alignment horizontal="center" vertical="center" wrapText="1"/>
    </xf>
    <xf numFmtId="0" fontId="29" fillId="26" borderId="14" xfId="0" applyFont="1" applyFill="1" applyBorder="1" applyAlignment="1">
      <alignment horizontal="center" vertical="center" wrapText="1"/>
    </xf>
    <xf numFmtId="0" fontId="39" fillId="26" borderId="12" xfId="0" applyFont="1" applyFill="1" applyBorder="1" applyAlignment="1">
      <alignment horizontal="center" vertical="center" wrapText="1"/>
    </xf>
    <xf numFmtId="0" fontId="39" fillId="26" borderId="19" xfId="0" applyFont="1" applyFill="1" applyBorder="1" applyAlignment="1">
      <alignment horizontal="center" vertical="center" wrapText="1"/>
    </xf>
    <xf numFmtId="0" fontId="39" fillId="26" borderId="14" xfId="0" applyFont="1" applyFill="1" applyBorder="1" applyAlignment="1">
      <alignment horizontal="center" vertical="center" wrapText="1"/>
    </xf>
    <xf numFmtId="49" fontId="29" fillId="25" borderId="12" xfId="0" applyNumberFormat="1" applyFont="1" applyFill="1" applyBorder="1" applyAlignment="1">
      <alignment horizontal="center" vertical="center" wrapText="1"/>
    </xf>
    <xf numFmtId="49" fontId="29" fillId="25" borderId="14" xfId="0" applyNumberFormat="1" applyFont="1" applyFill="1" applyBorder="1" applyAlignment="1">
      <alignment horizontal="center" vertical="center" wrapText="1"/>
    </xf>
    <xf numFmtId="49" fontId="29" fillId="25" borderId="23" xfId="0" applyNumberFormat="1" applyFont="1" applyFill="1" applyBorder="1" applyAlignment="1">
      <alignment horizontal="center" vertical="center" wrapText="1"/>
    </xf>
    <xf numFmtId="49" fontId="29" fillId="25" borderId="24" xfId="0" applyNumberFormat="1" applyFont="1" applyFill="1" applyBorder="1" applyAlignment="1">
      <alignment horizontal="center" vertical="center" wrapText="1"/>
    </xf>
    <xf numFmtId="0" fontId="32" fillId="27" borderId="11" xfId="0" applyFont="1" applyFill="1" applyBorder="1" applyAlignment="1">
      <alignment horizontal="left" vertical="center" wrapText="1"/>
    </xf>
    <xf numFmtId="0" fontId="20" fillId="26" borderId="10" xfId="0" applyFont="1" applyFill="1" applyBorder="1" applyAlignment="1">
      <alignment horizontal="center" vertical="center" wrapText="1"/>
    </xf>
    <xf numFmtId="0" fontId="20" fillId="26" borderId="7" xfId="0" applyFont="1" applyFill="1" applyBorder="1" applyAlignment="1">
      <alignment horizontal="center" vertical="center" wrapText="1"/>
    </xf>
    <xf numFmtId="0" fontId="20" fillId="26" borderId="21" xfId="0" applyFont="1" applyFill="1" applyBorder="1" applyAlignment="1">
      <alignment horizontal="center" vertical="center" wrapText="1"/>
    </xf>
  </cellXfs>
  <cellStyles count="67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3" xfId="41" xr:uid="{00000000-0005-0000-0000-000028000000}"/>
    <cellStyle name="Звичайний 4" xfId="42" xr:uid="{00000000-0005-0000-0000-000029000000}"/>
    <cellStyle name="Звичайний 5" xfId="43" xr:uid="{00000000-0005-0000-0000-00002A000000}"/>
    <cellStyle name="Звичайний 6" xfId="44" xr:uid="{00000000-0005-0000-0000-00002B000000}"/>
    <cellStyle name="Звичайний 7" xfId="45" xr:uid="{00000000-0005-0000-0000-00002C000000}"/>
    <cellStyle name="Звичайний 8" xfId="46" xr:uid="{00000000-0005-0000-0000-00002D000000}"/>
    <cellStyle name="Звичайний 9" xfId="47" xr:uid="{00000000-0005-0000-0000-00002E000000}"/>
    <cellStyle name="Звичайний_Додаток _ 3 зм_ни 4575" xfId="48" xr:uid="{00000000-0005-0000-0000-00002F000000}"/>
    <cellStyle name="Итог" xfId="49" xr:uid="{00000000-0005-0000-0000-000030000000}"/>
    <cellStyle name="Контрольная ячейка" xfId="50" xr:uid="{00000000-0005-0000-0000-000031000000}"/>
    <cellStyle name="Название" xfId="51" xr:uid="{00000000-0005-0000-0000-000032000000}"/>
    <cellStyle name="Нейтральный" xfId="52" xr:uid="{00000000-0005-0000-0000-000033000000}"/>
    <cellStyle name="Обычный 2" xfId="53" xr:uid="{00000000-0005-0000-0000-000035000000}"/>
    <cellStyle name="Обычный 3" xfId="61" xr:uid="{00000000-0005-0000-0000-000036000000}"/>
    <cellStyle name="Открывавшаяся гиперссыл" xfId="62" xr:uid="{00000000-0005-0000-0000-000037000000}"/>
    <cellStyle name="Плохой" xfId="54" xr:uid="{00000000-0005-0000-0000-000038000000}"/>
    <cellStyle name="Пояснение" xfId="55" xr:uid="{00000000-0005-0000-0000-000039000000}"/>
    <cellStyle name="Примечание" xfId="56" xr:uid="{00000000-0005-0000-0000-00003A000000}"/>
    <cellStyle name="Связанная ячейка" xfId="57" xr:uid="{00000000-0005-0000-0000-00003B000000}"/>
    <cellStyle name="Стиль 1" xfId="58" xr:uid="{00000000-0005-0000-0000-00003C000000}"/>
    <cellStyle name="Стиль 1 2" xfId="63" xr:uid="{00000000-0005-0000-0000-00003D000000}"/>
    <cellStyle name="Текст предупреждения" xfId="59" xr:uid="{00000000-0005-0000-0000-00003E000000}"/>
    <cellStyle name="Тысячи [0]_Розподіл (2)" xfId="64" xr:uid="{00000000-0005-0000-0000-00003F000000}"/>
    <cellStyle name="Тысячи_Розподіл (2)" xfId="65" xr:uid="{00000000-0005-0000-0000-000040000000}"/>
    <cellStyle name="Финансовый 2" xfId="66" xr:uid="{00000000-0005-0000-0000-000041000000}"/>
    <cellStyle name="Хороший" xfId="60" xr:uid="{00000000-0005-0000-0000-00004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V460"/>
  <sheetViews>
    <sheetView showGridLines="0" tabSelected="1" topLeftCell="B1" zoomScale="80" zoomScaleNormal="80" zoomScaleSheetLayoutView="100" workbookViewId="0">
      <pane xSplit="4" ySplit="12" topLeftCell="L13" activePane="bottomRight" state="frozen"/>
      <selection activeCell="B1" sqref="B1"/>
      <selection pane="topRight" activeCell="F1" sqref="F1"/>
      <selection pane="bottomLeft" activeCell="B13" sqref="B13"/>
      <selection pane="bottomRight" activeCell="O1" sqref="O1:Q1"/>
    </sheetView>
  </sheetViews>
  <sheetFormatPr defaultColWidth="9.109375" defaultRowHeight="13.2" x14ac:dyDescent="0.25"/>
  <cols>
    <col min="1" max="1" width="3.77734375" style="13" hidden="1" customWidth="1"/>
    <col min="2" max="2" width="12.33203125" style="13" customWidth="1"/>
    <col min="3" max="3" width="8" style="13" customWidth="1"/>
    <col min="4" max="4" width="10.33203125" style="13" customWidth="1"/>
    <col min="5" max="5" width="50.6640625" style="13" bestFit="1" customWidth="1"/>
    <col min="6" max="6" width="20.77734375" style="35" customWidth="1"/>
    <col min="7" max="7" width="21" style="13" customWidth="1"/>
    <col min="8" max="8" width="18.77734375" style="13" customWidth="1"/>
    <col min="9" max="9" width="19.44140625" style="13" customWidth="1"/>
    <col min="10" max="10" width="18.33203125" style="13" customWidth="1"/>
    <col min="11" max="11" width="19.77734375" style="13" customWidth="1"/>
    <col min="12" max="12" width="18" style="13" customWidth="1"/>
    <col min="13" max="13" width="18.6640625" style="13" customWidth="1"/>
    <col min="14" max="14" width="16.6640625" style="13" customWidth="1"/>
    <col min="15" max="15" width="15.44140625" style="13" customWidth="1"/>
    <col min="16" max="16" width="20.109375" style="13" customWidth="1"/>
    <col min="17" max="17" width="20.44140625" style="35" customWidth="1"/>
    <col min="18" max="18" width="15.109375" style="13" customWidth="1"/>
    <col min="19" max="19" width="10" style="13" bestFit="1" customWidth="1"/>
    <col min="20" max="20" width="12.6640625" style="13" bestFit="1" customWidth="1"/>
    <col min="21" max="22" width="11.6640625" style="13" bestFit="1" customWidth="1"/>
    <col min="23" max="16384" width="9.109375" style="13"/>
  </cols>
  <sheetData>
    <row r="1" spans="1:20" ht="58.5" customHeight="1" x14ac:dyDescent="0.3">
      <c r="F1" s="14"/>
      <c r="G1" s="222" t="s">
        <v>652</v>
      </c>
      <c r="H1" s="222"/>
      <c r="I1" s="222"/>
      <c r="J1" s="222"/>
      <c r="K1" s="222"/>
      <c r="L1" s="15"/>
      <c r="M1" s="15"/>
      <c r="N1" s="15"/>
      <c r="O1" s="214" t="s">
        <v>664</v>
      </c>
      <c r="P1" s="214"/>
      <c r="Q1" s="214"/>
    </row>
    <row r="2" spans="1:20" ht="23.25" customHeight="1" x14ac:dyDescent="0.25"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20" ht="12.75" customHeight="1" x14ac:dyDescent="0.25">
      <c r="F3" s="14"/>
      <c r="G3" s="15"/>
      <c r="H3" s="15"/>
      <c r="I3" s="15"/>
      <c r="J3" s="15"/>
      <c r="K3" s="15"/>
      <c r="L3" s="15"/>
      <c r="M3" s="15"/>
      <c r="N3" s="15"/>
      <c r="O3" s="214"/>
      <c r="P3" s="214"/>
      <c r="Q3" s="214"/>
    </row>
    <row r="4" spans="1:20" ht="39.75" customHeight="1" x14ac:dyDescent="0.25">
      <c r="B4" s="217" t="s">
        <v>651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</row>
    <row r="5" spans="1:20" ht="12" customHeight="1" x14ac:dyDescent="0.25">
      <c r="B5" s="223" t="s">
        <v>536</v>
      </c>
      <c r="C5" s="223"/>
      <c r="D5" s="223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0" ht="12" customHeight="1" x14ac:dyDescent="0.25">
      <c r="B6" s="226" t="s">
        <v>122</v>
      </c>
      <c r="C6" s="226"/>
      <c r="D6" s="22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20" ht="17.399999999999999" x14ac:dyDescent="0.3">
      <c r="B7" s="17"/>
      <c r="C7" s="18"/>
      <c r="D7" s="18"/>
      <c r="E7" s="18"/>
      <c r="F7" s="19"/>
      <c r="G7" s="18"/>
      <c r="H7" s="20"/>
      <c r="I7" s="18"/>
      <c r="J7" s="18"/>
      <c r="K7" s="21"/>
      <c r="L7" s="21"/>
      <c r="M7" s="22"/>
      <c r="N7" s="22"/>
      <c r="O7" s="22"/>
      <c r="P7" s="22"/>
      <c r="Q7" s="23" t="s">
        <v>8</v>
      </c>
    </row>
    <row r="8" spans="1:20" ht="21.75" customHeight="1" x14ac:dyDescent="0.25">
      <c r="A8" s="24"/>
      <c r="B8" s="220" t="s">
        <v>250</v>
      </c>
      <c r="C8" s="220" t="s">
        <v>131</v>
      </c>
      <c r="D8" s="227" t="s">
        <v>9</v>
      </c>
      <c r="E8" s="215" t="s">
        <v>251</v>
      </c>
      <c r="F8" s="228" t="s">
        <v>193</v>
      </c>
      <c r="G8" s="228"/>
      <c r="H8" s="228"/>
      <c r="I8" s="228"/>
      <c r="J8" s="228"/>
      <c r="K8" s="228" t="s">
        <v>194</v>
      </c>
      <c r="L8" s="228"/>
      <c r="M8" s="228"/>
      <c r="N8" s="228"/>
      <c r="O8" s="228"/>
      <c r="P8" s="228"/>
      <c r="Q8" s="218" t="s">
        <v>195</v>
      </c>
    </row>
    <row r="9" spans="1:20" ht="16.5" customHeight="1" x14ac:dyDescent="0.25">
      <c r="A9" s="25"/>
      <c r="B9" s="221"/>
      <c r="C9" s="221"/>
      <c r="D9" s="227"/>
      <c r="E9" s="215"/>
      <c r="F9" s="215" t="s">
        <v>132</v>
      </c>
      <c r="G9" s="224" t="s">
        <v>196</v>
      </c>
      <c r="H9" s="215" t="s">
        <v>197</v>
      </c>
      <c r="I9" s="215"/>
      <c r="J9" s="224" t="s">
        <v>198</v>
      </c>
      <c r="K9" s="215" t="s">
        <v>132</v>
      </c>
      <c r="L9" s="216" t="s">
        <v>133</v>
      </c>
      <c r="M9" s="224" t="s">
        <v>196</v>
      </c>
      <c r="N9" s="215" t="s">
        <v>197</v>
      </c>
      <c r="O9" s="215"/>
      <c r="P9" s="224" t="s">
        <v>198</v>
      </c>
      <c r="Q9" s="218"/>
    </row>
    <row r="10" spans="1:20" ht="20.25" customHeight="1" x14ac:dyDescent="0.25">
      <c r="A10" s="26"/>
      <c r="B10" s="221"/>
      <c r="C10" s="221"/>
      <c r="D10" s="227"/>
      <c r="E10" s="215"/>
      <c r="F10" s="215"/>
      <c r="G10" s="224"/>
      <c r="H10" s="215" t="s">
        <v>199</v>
      </c>
      <c r="I10" s="215" t="s">
        <v>204</v>
      </c>
      <c r="J10" s="224"/>
      <c r="K10" s="215"/>
      <c r="L10" s="229"/>
      <c r="M10" s="224"/>
      <c r="N10" s="215" t="s">
        <v>199</v>
      </c>
      <c r="O10" s="215" t="s">
        <v>204</v>
      </c>
      <c r="P10" s="224"/>
      <c r="Q10" s="218"/>
    </row>
    <row r="11" spans="1:20" ht="25.5" customHeight="1" x14ac:dyDescent="0.25">
      <c r="B11" s="221"/>
      <c r="C11" s="221"/>
      <c r="D11" s="220"/>
      <c r="E11" s="216"/>
      <c r="F11" s="216"/>
      <c r="G11" s="225"/>
      <c r="H11" s="216"/>
      <c r="I11" s="216"/>
      <c r="J11" s="225"/>
      <c r="K11" s="216"/>
      <c r="L11" s="229"/>
      <c r="M11" s="225"/>
      <c r="N11" s="216"/>
      <c r="O11" s="216"/>
      <c r="P11" s="225"/>
      <c r="Q11" s="219"/>
    </row>
    <row r="12" spans="1:20" s="22" customFormat="1" ht="13.5" customHeight="1" x14ac:dyDescent="0.25">
      <c r="A12" s="27"/>
      <c r="B12" s="107">
        <v>1</v>
      </c>
      <c r="C12" s="107">
        <v>2</v>
      </c>
      <c r="D12" s="107">
        <v>3</v>
      </c>
      <c r="E12" s="106">
        <v>4</v>
      </c>
      <c r="F12" s="106">
        <v>5</v>
      </c>
      <c r="G12" s="106">
        <v>6</v>
      </c>
      <c r="H12" s="106">
        <v>7</v>
      </c>
      <c r="I12" s="106">
        <v>8</v>
      </c>
      <c r="J12" s="106">
        <v>9</v>
      </c>
      <c r="K12" s="106">
        <v>10</v>
      </c>
      <c r="L12" s="106">
        <v>11</v>
      </c>
      <c r="M12" s="106">
        <v>12</v>
      </c>
      <c r="N12" s="106">
        <v>13</v>
      </c>
      <c r="O12" s="106">
        <v>14</v>
      </c>
      <c r="P12" s="106">
        <v>15</v>
      </c>
      <c r="Q12" s="106">
        <v>16</v>
      </c>
    </row>
    <row r="13" spans="1:20" s="28" customFormat="1" ht="15.75" hidden="1" customHeight="1" x14ac:dyDescent="0.25">
      <c r="B13" s="62" t="s">
        <v>206</v>
      </c>
      <c r="C13" s="230" t="s">
        <v>138</v>
      </c>
      <c r="D13" s="232"/>
      <c r="E13" s="231"/>
      <c r="F13" s="29">
        <v>105621319</v>
      </c>
      <c r="G13" s="29">
        <v>105621319</v>
      </c>
      <c r="H13" s="29">
        <v>34695412</v>
      </c>
      <c r="I13" s="29">
        <v>2172883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105621319</v>
      </c>
    </row>
    <row r="14" spans="1:20" ht="15" hidden="1" customHeight="1" x14ac:dyDescent="0.25">
      <c r="B14" s="31" t="s">
        <v>205</v>
      </c>
      <c r="C14" s="235" t="s">
        <v>139</v>
      </c>
      <c r="D14" s="236"/>
      <c r="E14" s="237"/>
      <c r="F14" s="57">
        <v>105621319</v>
      </c>
      <c r="G14" s="33">
        <v>105621319</v>
      </c>
      <c r="H14" s="33">
        <v>34695412</v>
      </c>
      <c r="I14" s="33">
        <v>2172883</v>
      </c>
      <c r="J14" s="33">
        <v>0</v>
      </c>
      <c r="K14" s="57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29">
        <v>105621319</v>
      </c>
      <c r="T14" s="34"/>
    </row>
    <row r="15" spans="1:20" ht="20.25" hidden="1" customHeight="1" x14ac:dyDescent="0.25">
      <c r="A15" s="35"/>
      <c r="B15" s="154" t="s">
        <v>188</v>
      </c>
      <c r="C15" s="154" t="s">
        <v>255</v>
      </c>
      <c r="D15" s="230" t="s">
        <v>256</v>
      </c>
      <c r="E15" s="231"/>
      <c r="F15" s="57">
        <v>48971319</v>
      </c>
      <c r="G15" s="5">
        <v>48971319</v>
      </c>
      <c r="H15" s="57">
        <v>34695412</v>
      </c>
      <c r="I15" s="57">
        <v>2172883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29">
        <v>48971319</v>
      </c>
    </row>
    <row r="16" spans="1:20" ht="55.2" hidden="1" x14ac:dyDescent="0.25">
      <c r="B16" s="1" t="s">
        <v>312</v>
      </c>
      <c r="C16" s="2" t="s">
        <v>313</v>
      </c>
      <c r="D16" s="1" t="s">
        <v>474</v>
      </c>
      <c r="E16" s="3" t="s">
        <v>323</v>
      </c>
      <c r="F16" s="57">
        <v>48971319</v>
      </c>
      <c r="G16" s="5">
        <v>48971319</v>
      </c>
      <c r="H16" s="5">
        <v>34695412</v>
      </c>
      <c r="I16" s="5">
        <v>2172883</v>
      </c>
      <c r="J16" s="5">
        <v>0</v>
      </c>
      <c r="K16" s="57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7">
        <v>48971319</v>
      </c>
    </row>
    <row r="17" spans="1:22" ht="29.25" hidden="1" customHeight="1" x14ac:dyDescent="0.25">
      <c r="B17" s="1" t="s">
        <v>321</v>
      </c>
      <c r="C17" s="2" t="s">
        <v>277</v>
      </c>
      <c r="D17" s="1" t="s">
        <v>322</v>
      </c>
      <c r="E17" s="3" t="s">
        <v>324</v>
      </c>
      <c r="F17" s="57">
        <v>0</v>
      </c>
      <c r="G17" s="5">
        <v>0</v>
      </c>
      <c r="H17" s="5">
        <v>0</v>
      </c>
      <c r="I17" s="5">
        <v>0</v>
      </c>
      <c r="J17" s="5">
        <v>0</v>
      </c>
      <c r="K17" s="57">
        <v>0</v>
      </c>
      <c r="L17" s="5">
        <v>0</v>
      </c>
      <c r="M17" s="5">
        <v>0</v>
      </c>
      <c r="N17" s="5">
        <v>0</v>
      </c>
      <c r="O17" s="5">
        <v>0</v>
      </c>
      <c r="P17" s="57">
        <v>0</v>
      </c>
      <c r="Q17" s="29">
        <v>0</v>
      </c>
      <c r="T17" s="34"/>
      <c r="U17" s="34"/>
      <c r="V17" s="34"/>
    </row>
    <row r="18" spans="1:22" ht="17.25" hidden="1" customHeight="1" x14ac:dyDescent="0.25">
      <c r="A18" s="35"/>
      <c r="B18" s="154" t="s">
        <v>189</v>
      </c>
      <c r="C18" s="154" t="s">
        <v>220</v>
      </c>
      <c r="D18" s="233" t="s">
        <v>221</v>
      </c>
      <c r="E18" s="234"/>
      <c r="F18" s="57">
        <v>12000000</v>
      </c>
      <c r="G18" s="5">
        <v>12000000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29">
        <v>12000000</v>
      </c>
    </row>
    <row r="19" spans="1:22" ht="13.8" hidden="1" x14ac:dyDescent="0.25">
      <c r="B19" s="1" t="s">
        <v>582</v>
      </c>
      <c r="C19" s="2">
        <v>3240</v>
      </c>
      <c r="D19" s="1"/>
      <c r="E19" s="3" t="s">
        <v>314</v>
      </c>
      <c r="F19" s="57">
        <v>12000000</v>
      </c>
      <c r="G19" s="5">
        <v>12000000</v>
      </c>
      <c r="H19" s="185">
        <v>0</v>
      </c>
      <c r="I19" s="185">
        <v>0</v>
      </c>
      <c r="J19" s="185">
        <v>0</v>
      </c>
      <c r="K19" s="186">
        <v>0</v>
      </c>
      <c r="L19" s="57">
        <v>0</v>
      </c>
      <c r="M19" s="5">
        <v>0</v>
      </c>
      <c r="N19" s="185">
        <v>0</v>
      </c>
      <c r="O19" s="185">
        <v>0</v>
      </c>
      <c r="P19" s="185">
        <v>0</v>
      </c>
      <c r="Q19" s="29">
        <v>12000000</v>
      </c>
    </row>
    <row r="20" spans="1:22" ht="27.6" hidden="1" x14ac:dyDescent="0.25">
      <c r="B20" s="1" t="s">
        <v>583</v>
      </c>
      <c r="C20" s="2">
        <v>3242</v>
      </c>
      <c r="D20" s="1" t="s">
        <v>585</v>
      </c>
      <c r="E20" s="3" t="s">
        <v>584</v>
      </c>
      <c r="F20" s="57">
        <v>12000000</v>
      </c>
      <c r="G20" s="5">
        <v>12000000</v>
      </c>
      <c r="H20" s="185">
        <v>0</v>
      </c>
      <c r="I20" s="185">
        <v>0</v>
      </c>
      <c r="J20" s="185">
        <v>0</v>
      </c>
      <c r="K20" s="186">
        <v>0</v>
      </c>
      <c r="L20" s="57">
        <v>0</v>
      </c>
      <c r="M20" s="5">
        <v>0</v>
      </c>
      <c r="N20" s="185">
        <v>0</v>
      </c>
      <c r="O20" s="185">
        <v>0</v>
      </c>
      <c r="P20" s="185">
        <v>0</v>
      </c>
      <c r="Q20" s="29">
        <v>12000000</v>
      </c>
    </row>
    <row r="21" spans="1:22" ht="32.4" hidden="1" customHeight="1" x14ac:dyDescent="0.25">
      <c r="A21" s="35"/>
      <c r="B21" s="1" t="s">
        <v>639</v>
      </c>
      <c r="C21" s="2" t="s">
        <v>640</v>
      </c>
      <c r="D21" s="1">
        <v>490</v>
      </c>
      <c r="E21" s="3" t="s">
        <v>266</v>
      </c>
      <c r="F21" s="57">
        <v>43000000</v>
      </c>
      <c r="G21" s="5">
        <v>43000000</v>
      </c>
      <c r="H21" s="57">
        <v>0</v>
      </c>
      <c r="I21" s="57">
        <v>0</v>
      </c>
      <c r="J21" s="57">
        <v>0</v>
      </c>
      <c r="K21" s="57">
        <v>0</v>
      </c>
      <c r="L21" s="5">
        <v>0</v>
      </c>
      <c r="M21" s="5">
        <v>0</v>
      </c>
      <c r="N21" s="5">
        <v>0</v>
      </c>
      <c r="O21" s="5">
        <v>0</v>
      </c>
      <c r="P21" s="57">
        <v>0</v>
      </c>
      <c r="Q21" s="29">
        <v>43000000</v>
      </c>
    </row>
    <row r="22" spans="1:22" ht="32.4" hidden="1" customHeight="1" x14ac:dyDescent="0.25">
      <c r="B22" s="1" t="s">
        <v>539</v>
      </c>
      <c r="C22" s="2">
        <v>7680</v>
      </c>
      <c r="D22" s="1" t="s">
        <v>319</v>
      </c>
      <c r="E22" s="3" t="s">
        <v>540</v>
      </c>
      <c r="F22" s="57">
        <v>1650000</v>
      </c>
      <c r="G22" s="5">
        <v>1650000</v>
      </c>
      <c r="H22" s="185">
        <v>0</v>
      </c>
      <c r="I22" s="185">
        <v>0</v>
      </c>
      <c r="J22" s="185">
        <v>0</v>
      </c>
      <c r="K22" s="187">
        <v>0</v>
      </c>
      <c r="L22" s="5">
        <v>0</v>
      </c>
      <c r="M22" s="5">
        <v>0</v>
      </c>
      <c r="N22" s="185">
        <v>0</v>
      </c>
      <c r="O22" s="185">
        <v>0</v>
      </c>
      <c r="P22" s="185">
        <v>0</v>
      </c>
      <c r="Q22" s="29">
        <v>1650000</v>
      </c>
    </row>
    <row r="23" spans="1:22" ht="13.8" hidden="1" x14ac:dyDescent="0.25">
      <c r="B23" s="1" t="s">
        <v>320</v>
      </c>
      <c r="C23" s="2" t="s">
        <v>315</v>
      </c>
      <c r="D23" s="1"/>
      <c r="E23" s="3" t="s">
        <v>318</v>
      </c>
      <c r="F23" s="57">
        <v>43000000</v>
      </c>
      <c r="G23" s="5">
        <v>43000000</v>
      </c>
      <c r="H23" s="185">
        <v>0</v>
      </c>
      <c r="I23" s="185">
        <v>0</v>
      </c>
      <c r="J23" s="185">
        <v>0</v>
      </c>
      <c r="K23" s="186">
        <v>0</v>
      </c>
      <c r="L23" s="57">
        <v>0</v>
      </c>
      <c r="M23" s="5">
        <v>0</v>
      </c>
      <c r="N23" s="185">
        <v>0</v>
      </c>
      <c r="O23" s="185">
        <v>0</v>
      </c>
      <c r="P23" s="185">
        <v>0</v>
      </c>
      <c r="Q23" s="57">
        <v>43000000</v>
      </c>
    </row>
    <row r="24" spans="1:22" ht="13.8" hidden="1" x14ac:dyDescent="0.25">
      <c r="B24" s="1" t="s">
        <v>317</v>
      </c>
      <c r="C24" s="2" t="s">
        <v>316</v>
      </c>
      <c r="D24" s="1" t="s">
        <v>454</v>
      </c>
      <c r="E24" s="3" t="s">
        <v>242</v>
      </c>
      <c r="F24" s="57">
        <v>43000000</v>
      </c>
      <c r="G24" s="5">
        <v>43000000</v>
      </c>
      <c r="H24" s="185">
        <v>0</v>
      </c>
      <c r="I24" s="185">
        <v>0</v>
      </c>
      <c r="J24" s="185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43000000</v>
      </c>
    </row>
    <row r="25" spans="1:22" ht="14.25" customHeight="1" x14ac:dyDescent="0.25">
      <c r="A25" s="35"/>
      <c r="B25" s="154" t="s">
        <v>328</v>
      </c>
      <c r="C25" s="230" t="s">
        <v>64</v>
      </c>
      <c r="D25" s="232"/>
      <c r="E25" s="231"/>
      <c r="F25" s="57">
        <v>1775798678.6300001</v>
      </c>
      <c r="G25" s="57">
        <v>1775798678.6300001</v>
      </c>
      <c r="H25" s="57">
        <v>791207780</v>
      </c>
      <c r="I25" s="57">
        <v>87951752.239999995</v>
      </c>
      <c r="J25" s="57">
        <v>0</v>
      </c>
      <c r="K25" s="57">
        <v>160979185</v>
      </c>
      <c r="L25" s="57">
        <v>605639</v>
      </c>
      <c r="M25" s="57">
        <v>149135300</v>
      </c>
      <c r="N25" s="57">
        <v>17280931</v>
      </c>
      <c r="O25" s="57">
        <v>4437850</v>
      </c>
      <c r="P25" s="57">
        <v>11843885</v>
      </c>
      <c r="Q25" s="57">
        <v>1936777863.6300001</v>
      </c>
    </row>
    <row r="26" spans="1:22" ht="15" customHeight="1" x14ac:dyDescent="0.25">
      <c r="A26" s="35"/>
      <c r="B26" s="31" t="s">
        <v>329</v>
      </c>
      <c r="C26" s="235" t="s">
        <v>64</v>
      </c>
      <c r="D26" s="236"/>
      <c r="E26" s="237"/>
      <c r="F26" s="33">
        <v>1775798678.6300001</v>
      </c>
      <c r="G26" s="33">
        <v>1775798678.6300001</v>
      </c>
      <c r="H26" s="33">
        <v>791207780</v>
      </c>
      <c r="I26" s="33">
        <v>87951752.239999995</v>
      </c>
      <c r="J26" s="33">
        <v>0</v>
      </c>
      <c r="K26" s="57">
        <v>160979185</v>
      </c>
      <c r="L26" s="33">
        <v>605639</v>
      </c>
      <c r="M26" s="33">
        <v>149135300</v>
      </c>
      <c r="N26" s="33">
        <v>17280931</v>
      </c>
      <c r="O26" s="33">
        <v>4437850</v>
      </c>
      <c r="P26" s="33">
        <v>11843885</v>
      </c>
      <c r="Q26" s="57">
        <v>1936777863.6300001</v>
      </c>
    </row>
    <row r="27" spans="1:22" ht="13.8" x14ac:dyDescent="0.25">
      <c r="A27" s="35"/>
      <c r="B27" s="154" t="s">
        <v>383</v>
      </c>
      <c r="C27" s="6">
        <v>1000</v>
      </c>
      <c r="D27" s="230" t="s">
        <v>207</v>
      </c>
      <c r="E27" s="231"/>
      <c r="F27" s="57">
        <v>1411782378.6300001</v>
      </c>
      <c r="G27" s="57">
        <v>1411782378.6300001</v>
      </c>
      <c r="H27" s="57">
        <v>643953180</v>
      </c>
      <c r="I27" s="57">
        <v>81220652.239999995</v>
      </c>
      <c r="J27" s="57">
        <v>0</v>
      </c>
      <c r="K27" s="57">
        <v>159500785</v>
      </c>
      <c r="L27" s="57">
        <v>605639</v>
      </c>
      <c r="M27" s="57">
        <v>147846900</v>
      </c>
      <c r="N27" s="57">
        <v>17170931</v>
      </c>
      <c r="O27" s="57">
        <v>4425150</v>
      </c>
      <c r="P27" s="57">
        <v>11653885</v>
      </c>
      <c r="Q27" s="57">
        <v>1571283163.6300001</v>
      </c>
    </row>
    <row r="28" spans="1:22" ht="13.8" hidden="1" x14ac:dyDescent="0.25">
      <c r="A28" s="35"/>
      <c r="B28" s="154"/>
      <c r="C28" s="6"/>
      <c r="D28" s="151"/>
      <c r="E28" s="152"/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</row>
    <row r="29" spans="1:22" ht="36" hidden="1" customHeight="1" x14ac:dyDescent="0.25">
      <c r="A29" s="35"/>
      <c r="B29" s="154" t="s">
        <v>349</v>
      </c>
      <c r="C29" s="6">
        <v>1020</v>
      </c>
      <c r="D29" s="154"/>
      <c r="E29" s="36" t="s">
        <v>350</v>
      </c>
      <c r="F29" s="57">
        <v>198502520</v>
      </c>
      <c r="G29" s="57">
        <v>198502520</v>
      </c>
      <c r="H29" s="57">
        <v>102187100</v>
      </c>
      <c r="I29" s="57">
        <v>33974854</v>
      </c>
      <c r="J29" s="57">
        <v>0</v>
      </c>
      <c r="K29" s="57">
        <v>812281</v>
      </c>
      <c r="L29" s="57">
        <v>0</v>
      </c>
      <c r="M29" s="57">
        <v>812281</v>
      </c>
      <c r="N29" s="57">
        <v>0</v>
      </c>
      <c r="O29" s="57">
        <v>0</v>
      </c>
      <c r="P29" s="57">
        <v>0</v>
      </c>
      <c r="Q29" s="57">
        <v>199314801</v>
      </c>
    </row>
    <row r="30" spans="1:22" ht="27.6" hidden="1" x14ac:dyDescent="0.25">
      <c r="A30" s="35"/>
      <c r="B30" s="1" t="s">
        <v>351</v>
      </c>
      <c r="C30" s="2">
        <v>1021</v>
      </c>
      <c r="D30" s="1" t="s">
        <v>352</v>
      </c>
      <c r="E30" s="3" t="s">
        <v>299</v>
      </c>
      <c r="F30" s="57">
        <v>0</v>
      </c>
      <c r="G30" s="5">
        <v>0</v>
      </c>
      <c r="H30" s="5">
        <v>0</v>
      </c>
      <c r="I30" s="5">
        <v>0</v>
      </c>
      <c r="J30" s="5">
        <v>0</v>
      </c>
      <c r="K30" s="57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7">
        <v>0</v>
      </c>
    </row>
    <row r="31" spans="1:22" ht="55.2" hidden="1" x14ac:dyDescent="0.25">
      <c r="A31" s="35"/>
      <c r="B31" s="1" t="s">
        <v>354</v>
      </c>
      <c r="C31" s="2">
        <v>1022</v>
      </c>
      <c r="D31" s="1" t="s">
        <v>449</v>
      </c>
      <c r="E31" s="3" t="s">
        <v>300</v>
      </c>
      <c r="F31" s="57">
        <v>113580338</v>
      </c>
      <c r="G31" s="5">
        <v>113580338</v>
      </c>
      <c r="H31" s="5">
        <v>60289400</v>
      </c>
      <c r="I31" s="5">
        <v>19869200</v>
      </c>
      <c r="J31" s="5">
        <v>0</v>
      </c>
      <c r="K31" s="57">
        <v>130057</v>
      </c>
      <c r="L31" s="5">
        <v>0</v>
      </c>
      <c r="M31" s="5">
        <v>130057</v>
      </c>
      <c r="N31" s="5">
        <v>0</v>
      </c>
      <c r="O31" s="5">
        <v>0</v>
      </c>
      <c r="P31" s="5">
        <v>0</v>
      </c>
      <c r="Q31" s="57">
        <v>113710395</v>
      </c>
    </row>
    <row r="32" spans="1:22" ht="41.4" hidden="1" x14ac:dyDescent="0.25">
      <c r="A32" s="35"/>
      <c r="B32" s="1" t="s">
        <v>356</v>
      </c>
      <c r="C32" s="2">
        <v>1023</v>
      </c>
      <c r="D32" s="1" t="s">
        <v>449</v>
      </c>
      <c r="E32" s="3" t="s">
        <v>301</v>
      </c>
      <c r="F32" s="57">
        <v>60169225</v>
      </c>
      <c r="G32" s="5">
        <v>60169225</v>
      </c>
      <c r="H32" s="5">
        <v>28467700</v>
      </c>
      <c r="I32" s="5">
        <v>10409254</v>
      </c>
      <c r="J32" s="5">
        <v>0</v>
      </c>
      <c r="K32" s="57">
        <v>647224</v>
      </c>
      <c r="L32" s="5">
        <v>0</v>
      </c>
      <c r="M32" s="5">
        <v>647224</v>
      </c>
      <c r="N32" s="5">
        <v>0</v>
      </c>
      <c r="O32" s="5">
        <v>0</v>
      </c>
      <c r="P32" s="5">
        <v>0</v>
      </c>
      <c r="Q32" s="57">
        <v>60816449</v>
      </c>
    </row>
    <row r="33" spans="1:17" ht="92.25" hidden="1" customHeight="1" x14ac:dyDescent="0.25">
      <c r="A33" s="35"/>
      <c r="B33" s="1" t="s">
        <v>358</v>
      </c>
      <c r="C33" s="2">
        <v>1025</v>
      </c>
      <c r="D33" s="1" t="s">
        <v>447</v>
      </c>
      <c r="E33" s="3" t="s">
        <v>306</v>
      </c>
      <c r="F33" s="57">
        <v>24752957</v>
      </c>
      <c r="G33" s="5">
        <v>24752957</v>
      </c>
      <c r="H33" s="5">
        <v>13430000</v>
      </c>
      <c r="I33" s="5">
        <v>3696400</v>
      </c>
      <c r="J33" s="5">
        <v>0</v>
      </c>
      <c r="K33" s="57">
        <v>35000</v>
      </c>
      <c r="L33" s="5">
        <v>0</v>
      </c>
      <c r="M33" s="5">
        <v>35000</v>
      </c>
      <c r="N33" s="5">
        <v>0</v>
      </c>
      <c r="O33" s="5">
        <v>0</v>
      </c>
      <c r="P33" s="5">
        <v>0</v>
      </c>
      <c r="Q33" s="57">
        <v>24787957</v>
      </c>
    </row>
    <row r="34" spans="1:17" ht="42.75" hidden="1" customHeight="1" x14ac:dyDescent="0.25">
      <c r="A34" s="35"/>
      <c r="B34" s="154" t="s">
        <v>446</v>
      </c>
      <c r="C34" s="6">
        <v>1030</v>
      </c>
      <c r="D34" s="154"/>
      <c r="E34" s="36" t="s">
        <v>360</v>
      </c>
      <c r="F34" s="57">
        <v>218594300</v>
      </c>
      <c r="G34" s="57">
        <v>218594300</v>
      </c>
      <c r="H34" s="57">
        <v>179175600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218594300</v>
      </c>
    </row>
    <row r="35" spans="1:17" ht="47.25" hidden="1" customHeight="1" x14ac:dyDescent="0.25">
      <c r="A35" s="35"/>
      <c r="B35" s="1" t="s">
        <v>361</v>
      </c>
      <c r="C35" s="2">
        <v>1031</v>
      </c>
      <c r="D35" s="1" t="s">
        <v>352</v>
      </c>
      <c r="E35" s="3" t="s">
        <v>302</v>
      </c>
      <c r="F35" s="57">
        <v>0</v>
      </c>
      <c r="G35" s="5">
        <v>0</v>
      </c>
      <c r="H35" s="5">
        <v>0</v>
      </c>
      <c r="I35" s="5">
        <v>0</v>
      </c>
      <c r="J35" s="5">
        <v>0</v>
      </c>
      <c r="K35" s="57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7">
        <v>0</v>
      </c>
    </row>
    <row r="36" spans="1:17" ht="80.25" hidden="1" customHeight="1" x14ac:dyDescent="0.25">
      <c r="A36" s="35"/>
      <c r="B36" s="1" t="s">
        <v>362</v>
      </c>
      <c r="C36" s="2">
        <v>1032</v>
      </c>
      <c r="D36" s="1" t="s">
        <v>449</v>
      </c>
      <c r="E36" s="3" t="s">
        <v>303</v>
      </c>
      <c r="F36" s="57">
        <v>144181100</v>
      </c>
      <c r="G36" s="5">
        <v>144181100</v>
      </c>
      <c r="H36" s="5">
        <v>118181200</v>
      </c>
      <c r="I36" s="5">
        <v>0</v>
      </c>
      <c r="J36" s="5">
        <v>0</v>
      </c>
      <c r="K36" s="57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7">
        <v>144181100</v>
      </c>
    </row>
    <row r="37" spans="1:17" ht="51" hidden="1" customHeight="1" x14ac:dyDescent="0.25">
      <c r="A37" s="35"/>
      <c r="B37" s="1" t="s">
        <v>363</v>
      </c>
      <c r="C37" s="2">
        <v>1033</v>
      </c>
      <c r="D37" s="1" t="s">
        <v>449</v>
      </c>
      <c r="E37" s="3" t="s">
        <v>304</v>
      </c>
      <c r="F37" s="57">
        <v>59528200</v>
      </c>
      <c r="G37" s="5">
        <v>59528200</v>
      </c>
      <c r="H37" s="5">
        <v>48793600</v>
      </c>
      <c r="I37" s="5">
        <v>0</v>
      </c>
      <c r="J37" s="5">
        <v>0</v>
      </c>
      <c r="K37" s="57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7">
        <v>59528200</v>
      </c>
    </row>
    <row r="38" spans="1:17" ht="75.75" hidden="1" customHeight="1" x14ac:dyDescent="0.25">
      <c r="A38" s="35"/>
      <c r="B38" s="1" t="s">
        <v>364</v>
      </c>
      <c r="C38" s="2">
        <v>1035</v>
      </c>
      <c r="D38" s="1" t="s">
        <v>449</v>
      </c>
      <c r="E38" s="3" t="s">
        <v>305</v>
      </c>
      <c r="F38" s="57">
        <v>14885000</v>
      </c>
      <c r="G38" s="5">
        <v>14885000</v>
      </c>
      <c r="H38" s="5">
        <v>12200800</v>
      </c>
      <c r="I38" s="5">
        <v>0</v>
      </c>
      <c r="J38" s="5">
        <v>0</v>
      </c>
      <c r="K38" s="57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7">
        <v>14885000</v>
      </c>
    </row>
    <row r="39" spans="1:17" ht="63.75" hidden="1" customHeight="1" x14ac:dyDescent="0.25">
      <c r="A39" s="35"/>
      <c r="B39" s="1" t="s">
        <v>531</v>
      </c>
      <c r="C39" s="2">
        <v>1043</v>
      </c>
      <c r="D39" s="1" t="s">
        <v>449</v>
      </c>
      <c r="E39" s="3" t="s">
        <v>357</v>
      </c>
      <c r="F39" s="188">
        <v>0</v>
      </c>
      <c r="G39" s="188">
        <v>0</v>
      </c>
      <c r="H39" s="188">
        <v>0</v>
      </c>
      <c r="I39" s="189">
        <v>0</v>
      </c>
      <c r="J39" s="188">
        <v>0</v>
      </c>
      <c r="K39" s="188">
        <v>0</v>
      </c>
      <c r="L39" s="188">
        <v>0</v>
      </c>
      <c r="M39" s="189">
        <v>0</v>
      </c>
      <c r="N39" s="188">
        <v>0</v>
      </c>
      <c r="O39" s="188">
        <v>0</v>
      </c>
      <c r="P39" s="188">
        <v>0</v>
      </c>
      <c r="Q39" s="57">
        <v>0</v>
      </c>
    </row>
    <row r="40" spans="1:17" ht="63.75" hidden="1" customHeight="1" x14ac:dyDescent="0.25">
      <c r="A40" s="35"/>
      <c r="B40" s="154" t="s">
        <v>332</v>
      </c>
      <c r="C40" s="6">
        <v>1070</v>
      </c>
      <c r="D40" s="6" t="s">
        <v>448</v>
      </c>
      <c r="E40" s="37" t="s">
        <v>365</v>
      </c>
      <c r="F40" s="57">
        <v>39785400</v>
      </c>
      <c r="G40" s="57">
        <v>39785400</v>
      </c>
      <c r="H40" s="57">
        <v>29959100</v>
      </c>
      <c r="I40" s="57">
        <v>2255000</v>
      </c>
      <c r="J40" s="57">
        <v>0</v>
      </c>
      <c r="K40" s="57">
        <v>84000</v>
      </c>
      <c r="L40" s="57">
        <v>0</v>
      </c>
      <c r="M40" s="57">
        <v>84000</v>
      </c>
      <c r="N40" s="57">
        <v>0</v>
      </c>
      <c r="O40" s="57">
        <v>8000</v>
      </c>
      <c r="P40" s="57">
        <v>0</v>
      </c>
      <c r="Q40" s="57">
        <v>39869400</v>
      </c>
    </row>
    <row r="41" spans="1:17" ht="144" hidden="1" customHeight="1" x14ac:dyDescent="0.25">
      <c r="A41" s="35"/>
      <c r="B41" s="1" t="s">
        <v>66</v>
      </c>
      <c r="C41" s="2">
        <v>1060</v>
      </c>
      <c r="D41" s="1" t="s">
        <v>352</v>
      </c>
      <c r="E41" s="3" t="s">
        <v>95</v>
      </c>
      <c r="F41" s="188">
        <v>0</v>
      </c>
      <c r="G41" s="190">
        <v>0</v>
      </c>
      <c r="H41" s="190">
        <v>0</v>
      </c>
      <c r="I41" s="191">
        <v>0</v>
      </c>
      <c r="J41" s="190">
        <v>0</v>
      </c>
      <c r="K41" s="190">
        <v>0</v>
      </c>
      <c r="L41" s="190">
        <v>0</v>
      </c>
      <c r="M41" s="191">
        <v>0</v>
      </c>
      <c r="N41" s="190">
        <v>0</v>
      </c>
      <c r="O41" s="190">
        <v>0</v>
      </c>
      <c r="P41" s="190">
        <v>0</v>
      </c>
      <c r="Q41" s="57">
        <v>0</v>
      </c>
    </row>
    <row r="42" spans="1:17" ht="63.75" hidden="1" customHeight="1" x14ac:dyDescent="0.25">
      <c r="A42" s="35"/>
      <c r="B42" s="1" t="s">
        <v>96</v>
      </c>
      <c r="C42" s="2">
        <v>1062</v>
      </c>
      <c r="D42" s="1" t="s">
        <v>449</v>
      </c>
      <c r="E42" s="3" t="s">
        <v>100</v>
      </c>
      <c r="F42" s="188">
        <v>0</v>
      </c>
      <c r="G42" s="190">
        <v>0</v>
      </c>
      <c r="H42" s="190">
        <v>0</v>
      </c>
      <c r="I42" s="191">
        <v>0</v>
      </c>
      <c r="J42" s="190">
        <v>0</v>
      </c>
      <c r="K42" s="190">
        <v>0</v>
      </c>
      <c r="L42" s="190">
        <v>0</v>
      </c>
      <c r="M42" s="191">
        <v>0</v>
      </c>
      <c r="N42" s="190">
        <v>0</v>
      </c>
      <c r="O42" s="190">
        <v>0</v>
      </c>
      <c r="P42" s="190">
        <v>0</v>
      </c>
      <c r="Q42" s="57">
        <v>0</v>
      </c>
    </row>
    <row r="43" spans="1:17" ht="27.6" hidden="1" x14ac:dyDescent="0.25">
      <c r="A43" s="35"/>
      <c r="B43" s="1" t="s">
        <v>101</v>
      </c>
      <c r="C43" s="2">
        <v>1063</v>
      </c>
      <c r="D43" s="1" t="s">
        <v>447</v>
      </c>
      <c r="E43" s="3" t="s">
        <v>357</v>
      </c>
      <c r="F43" s="188">
        <v>0</v>
      </c>
      <c r="G43" s="190">
        <v>0</v>
      </c>
      <c r="H43" s="190">
        <v>0</v>
      </c>
      <c r="I43" s="191">
        <v>0</v>
      </c>
      <c r="J43" s="190">
        <v>0</v>
      </c>
      <c r="K43" s="190">
        <v>0</v>
      </c>
      <c r="L43" s="190">
        <v>0</v>
      </c>
      <c r="M43" s="191">
        <v>0</v>
      </c>
      <c r="N43" s="190">
        <v>0</v>
      </c>
      <c r="O43" s="190">
        <v>0</v>
      </c>
      <c r="P43" s="190">
        <v>0</v>
      </c>
      <c r="Q43" s="57">
        <v>0</v>
      </c>
    </row>
    <row r="44" spans="1:17" ht="69" hidden="1" customHeight="1" x14ac:dyDescent="0.25">
      <c r="A44" s="35"/>
      <c r="B44" s="1" t="s">
        <v>102</v>
      </c>
      <c r="C44" s="2">
        <v>1065</v>
      </c>
      <c r="D44" s="1" t="s">
        <v>447</v>
      </c>
      <c r="E44" s="3" t="s">
        <v>359</v>
      </c>
      <c r="F44" s="188">
        <v>0</v>
      </c>
      <c r="G44" s="190">
        <v>0</v>
      </c>
      <c r="H44" s="190">
        <v>0</v>
      </c>
      <c r="I44" s="191">
        <v>0</v>
      </c>
      <c r="J44" s="190">
        <v>0</v>
      </c>
      <c r="K44" s="190">
        <v>0</v>
      </c>
      <c r="L44" s="190">
        <v>0</v>
      </c>
      <c r="M44" s="191">
        <v>0</v>
      </c>
      <c r="N44" s="190">
        <v>0</v>
      </c>
      <c r="O44" s="190">
        <v>0</v>
      </c>
      <c r="P44" s="190">
        <v>0</v>
      </c>
      <c r="Q44" s="57">
        <v>0</v>
      </c>
    </row>
    <row r="45" spans="1:17" ht="51.75" hidden="1" customHeight="1" x14ac:dyDescent="0.25">
      <c r="A45" s="35"/>
      <c r="B45" s="1" t="s">
        <v>332</v>
      </c>
      <c r="C45" s="2">
        <v>1070</v>
      </c>
      <c r="D45" s="1" t="s">
        <v>448</v>
      </c>
      <c r="E45" s="3" t="s">
        <v>365</v>
      </c>
      <c r="F45" s="188">
        <v>0</v>
      </c>
      <c r="G45" s="190">
        <v>0</v>
      </c>
      <c r="H45" s="190">
        <v>0</v>
      </c>
      <c r="I45" s="191">
        <v>0</v>
      </c>
      <c r="J45" s="190">
        <v>0</v>
      </c>
      <c r="K45" s="190">
        <v>0</v>
      </c>
      <c r="L45" s="190">
        <v>0</v>
      </c>
      <c r="M45" s="191">
        <v>0</v>
      </c>
      <c r="N45" s="190">
        <v>0</v>
      </c>
      <c r="O45" s="190">
        <v>0</v>
      </c>
      <c r="P45" s="190">
        <v>0</v>
      </c>
      <c r="Q45" s="57">
        <v>0</v>
      </c>
    </row>
    <row r="46" spans="1:17" ht="54" customHeight="1" x14ac:dyDescent="0.25">
      <c r="A46" s="35"/>
      <c r="B46" s="154" t="s">
        <v>333</v>
      </c>
      <c r="C46" s="6">
        <v>1090</v>
      </c>
      <c r="D46" s="6"/>
      <c r="E46" s="37" t="s">
        <v>366</v>
      </c>
      <c r="F46" s="57">
        <v>488127540.08999997</v>
      </c>
      <c r="G46" s="57">
        <v>488127540.08999997</v>
      </c>
      <c r="H46" s="57">
        <v>291112150</v>
      </c>
      <c r="I46" s="57">
        <v>42498375.090000004</v>
      </c>
      <c r="J46" s="57">
        <v>0</v>
      </c>
      <c r="K46" s="57">
        <v>44869954</v>
      </c>
      <c r="L46" s="57">
        <v>36905</v>
      </c>
      <c r="M46" s="57">
        <v>39883849</v>
      </c>
      <c r="N46" s="57">
        <v>9437781</v>
      </c>
      <c r="O46" s="57">
        <v>2780581</v>
      </c>
      <c r="P46" s="57">
        <v>4986105</v>
      </c>
      <c r="Q46" s="57">
        <v>532997494.08999997</v>
      </c>
    </row>
    <row r="47" spans="1:17" ht="63.75" customHeight="1" x14ac:dyDescent="0.25">
      <c r="A47" s="35"/>
      <c r="B47" s="1" t="s">
        <v>367</v>
      </c>
      <c r="C47" s="2">
        <v>1091</v>
      </c>
      <c r="D47" s="1" t="s">
        <v>450</v>
      </c>
      <c r="E47" s="3" t="s">
        <v>368</v>
      </c>
      <c r="F47" s="57">
        <v>433360040.08999997</v>
      </c>
      <c r="G47" s="5">
        <v>433360040.08999997</v>
      </c>
      <c r="H47" s="5">
        <v>246220750</v>
      </c>
      <c r="I47" s="5">
        <v>42498375.090000004</v>
      </c>
      <c r="J47" s="5">
        <v>0</v>
      </c>
      <c r="K47" s="57">
        <v>44869954</v>
      </c>
      <c r="L47" s="5">
        <v>36905</v>
      </c>
      <c r="M47" s="5">
        <v>39883849</v>
      </c>
      <c r="N47" s="5">
        <v>9437781</v>
      </c>
      <c r="O47" s="5">
        <v>2780581</v>
      </c>
      <c r="P47" s="5">
        <v>4986105</v>
      </c>
      <c r="Q47" s="57">
        <v>478229994.08999997</v>
      </c>
    </row>
    <row r="48" spans="1:17" ht="65.25" hidden="1" customHeight="1" x14ac:dyDescent="0.25">
      <c r="A48" s="35"/>
      <c r="B48" s="1" t="s">
        <v>369</v>
      </c>
      <c r="C48" s="2">
        <v>1092</v>
      </c>
      <c r="D48" s="1" t="s">
        <v>370</v>
      </c>
      <c r="E48" s="3" t="s">
        <v>371</v>
      </c>
      <c r="F48" s="188">
        <v>54767500</v>
      </c>
      <c r="G48" s="188">
        <v>54767500</v>
      </c>
      <c r="H48" s="188">
        <v>44891400</v>
      </c>
      <c r="I48" s="188">
        <v>0</v>
      </c>
      <c r="J48" s="188">
        <v>0</v>
      </c>
      <c r="K48" s="188">
        <v>0</v>
      </c>
      <c r="L48" s="188">
        <v>0</v>
      </c>
      <c r="M48" s="188">
        <v>0</v>
      </c>
      <c r="N48" s="188">
        <v>0</v>
      </c>
      <c r="O48" s="188">
        <v>0</v>
      </c>
      <c r="P48" s="188">
        <v>0</v>
      </c>
      <c r="Q48" s="57">
        <v>54767500</v>
      </c>
    </row>
    <row r="49" spans="1:17" ht="82.8" hidden="1" x14ac:dyDescent="0.25">
      <c r="A49" s="35"/>
      <c r="B49" s="1" t="s">
        <v>118</v>
      </c>
      <c r="C49" s="2">
        <v>1094</v>
      </c>
      <c r="D49" s="1" t="s">
        <v>450</v>
      </c>
      <c r="E49" s="3" t="s">
        <v>119</v>
      </c>
      <c r="F49" s="188">
        <v>0</v>
      </c>
      <c r="G49" s="188">
        <v>0</v>
      </c>
      <c r="H49" s="188">
        <v>0</v>
      </c>
      <c r="I49" s="189">
        <v>0</v>
      </c>
      <c r="J49" s="188">
        <v>0</v>
      </c>
      <c r="K49" s="188">
        <v>0</v>
      </c>
      <c r="L49" s="188">
        <v>0</v>
      </c>
      <c r="M49" s="189">
        <v>0</v>
      </c>
      <c r="N49" s="188">
        <v>0</v>
      </c>
      <c r="O49" s="188">
        <v>0</v>
      </c>
      <c r="P49" s="188">
        <v>0</v>
      </c>
      <c r="Q49" s="57">
        <v>0</v>
      </c>
    </row>
    <row r="50" spans="1:17" ht="37.5" customHeight="1" x14ac:dyDescent="0.25">
      <c r="A50" s="35"/>
      <c r="B50" s="154" t="s">
        <v>372</v>
      </c>
      <c r="C50" s="6">
        <v>1100</v>
      </c>
      <c r="D50" s="154"/>
      <c r="E50" s="36" t="s">
        <v>373</v>
      </c>
      <c r="F50" s="57">
        <v>409036265.38999999</v>
      </c>
      <c r="G50" s="57">
        <v>409036265.38999999</v>
      </c>
      <c r="H50" s="57">
        <v>0</v>
      </c>
      <c r="I50" s="57">
        <v>0</v>
      </c>
      <c r="J50" s="57">
        <v>0</v>
      </c>
      <c r="K50" s="57">
        <v>99730962</v>
      </c>
      <c r="L50" s="57">
        <v>0</v>
      </c>
      <c r="M50" s="57">
        <v>94958962</v>
      </c>
      <c r="N50" s="57">
        <v>0</v>
      </c>
      <c r="O50" s="57">
        <v>0</v>
      </c>
      <c r="P50" s="57">
        <v>4772000</v>
      </c>
      <c r="Q50" s="57">
        <v>508767227.38999999</v>
      </c>
    </row>
    <row r="51" spans="1:17" ht="49.5" customHeight="1" x14ac:dyDescent="0.25">
      <c r="A51" s="35"/>
      <c r="B51" s="1" t="s">
        <v>374</v>
      </c>
      <c r="C51" s="2">
        <v>1101</v>
      </c>
      <c r="D51" s="1" t="s">
        <v>451</v>
      </c>
      <c r="E51" s="3" t="s">
        <v>554</v>
      </c>
      <c r="F51" s="57">
        <v>363300165.38999999</v>
      </c>
      <c r="G51" s="5">
        <v>363300165.38999999</v>
      </c>
      <c r="H51" s="5">
        <v>0</v>
      </c>
      <c r="I51" s="5">
        <v>0</v>
      </c>
      <c r="J51" s="5">
        <v>0</v>
      </c>
      <c r="K51" s="57">
        <v>99730962</v>
      </c>
      <c r="L51" s="5">
        <v>0</v>
      </c>
      <c r="M51" s="5">
        <v>94958962</v>
      </c>
      <c r="N51" s="5">
        <v>0</v>
      </c>
      <c r="O51" s="5">
        <v>0</v>
      </c>
      <c r="P51" s="5">
        <v>4772000</v>
      </c>
      <c r="Q51" s="57">
        <v>463031127.38999999</v>
      </c>
    </row>
    <row r="52" spans="1:17" ht="45" hidden="1" customHeight="1" x14ac:dyDescent="0.25">
      <c r="A52" s="35"/>
      <c r="B52" s="1" t="s">
        <v>375</v>
      </c>
      <c r="C52" s="2">
        <v>1102</v>
      </c>
      <c r="D52" s="1" t="s">
        <v>376</v>
      </c>
      <c r="E52" s="3" t="s">
        <v>555</v>
      </c>
      <c r="F52" s="57">
        <v>45736100</v>
      </c>
      <c r="G52" s="5">
        <v>45736100</v>
      </c>
      <c r="H52" s="5">
        <v>0</v>
      </c>
      <c r="I52" s="5">
        <v>0</v>
      </c>
      <c r="J52" s="5">
        <v>0</v>
      </c>
      <c r="K52" s="57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7">
        <v>45736100</v>
      </c>
    </row>
    <row r="53" spans="1:17" ht="111" hidden="1" customHeight="1" x14ac:dyDescent="0.25">
      <c r="A53" s="35"/>
      <c r="B53" s="1" t="s">
        <v>120</v>
      </c>
      <c r="C53" s="2">
        <v>1104</v>
      </c>
      <c r="D53" s="1" t="s">
        <v>451</v>
      </c>
      <c r="E53" s="3" t="s">
        <v>121</v>
      </c>
      <c r="F53" s="57">
        <v>0</v>
      </c>
      <c r="G53" s="5">
        <v>0</v>
      </c>
      <c r="H53" s="5">
        <v>0</v>
      </c>
      <c r="I53" s="5">
        <v>0</v>
      </c>
      <c r="J53" s="5">
        <v>0</v>
      </c>
      <c r="K53" s="57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7">
        <v>0</v>
      </c>
    </row>
    <row r="54" spans="1:17" ht="39" customHeight="1" x14ac:dyDescent="0.25">
      <c r="A54" s="35"/>
      <c r="B54" s="1" t="s">
        <v>334</v>
      </c>
      <c r="C54" s="2">
        <v>1120</v>
      </c>
      <c r="D54" s="1" t="s">
        <v>377</v>
      </c>
      <c r="E54" s="3" t="s">
        <v>378</v>
      </c>
      <c r="F54" s="57">
        <v>40471353.149999999</v>
      </c>
      <c r="G54" s="5">
        <v>40471353.149999999</v>
      </c>
      <c r="H54" s="5">
        <v>30849830</v>
      </c>
      <c r="I54" s="5">
        <v>2074023.1500000001</v>
      </c>
      <c r="J54" s="5">
        <v>0</v>
      </c>
      <c r="K54" s="57">
        <v>12102808</v>
      </c>
      <c r="L54" s="5">
        <v>0</v>
      </c>
      <c r="M54" s="5">
        <v>12102808</v>
      </c>
      <c r="N54" s="5">
        <v>7733150</v>
      </c>
      <c r="O54" s="5">
        <v>1636569</v>
      </c>
      <c r="P54" s="5">
        <v>0</v>
      </c>
      <c r="Q54" s="57">
        <v>52574161.149999999</v>
      </c>
    </row>
    <row r="55" spans="1:17" ht="34.5" hidden="1" customHeight="1" x14ac:dyDescent="0.25">
      <c r="A55" s="35"/>
      <c r="B55" s="154" t="s">
        <v>335</v>
      </c>
      <c r="C55" s="6">
        <v>1140</v>
      </c>
      <c r="D55" s="154"/>
      <c r="E55" s="36" t="s">
        <v>339</v>
      </c>
      <c r="F55" s="57">
        <v>17265000</v>
      </c>
      <c r="G55" s="57">
        <v>17265000</v>
      </c>
      <c r="H55" s="57">
        <v>10669400</v>
      </c>
      <c r="I55" s="57">
        <v>418400</v>
      </c>
      <c r="J55" s="57">
        <v>0</v>
      </c>
      <c r="K55" s="57">
        <v>5000</v>
      </c>
      <c r="L55" s="57">
        <v>0</v>
      </c>
      <c r="M55" s="57">
        <v>5000</v>
      </c>
      <c r="N55" s="57">
        <v>0</v>
      </c>
      <c r="O55" s="57">
        <v>0</v>
      </c>
      <c r="P55" s="57">
        <v>0</v>
      </c>
      <c r="Q55" s="57">
        <v>17270000</v>
      </c>
    </row>
    <row r="56" spans="1:17" ht="33" hidden="1" customHeight="1" x14ac:dyDescent="0.25">
      <c r="A56" s="35"/>
      <c r="B56" s="1" t="s">
        <v>379</v>
      </c>
      <c r="C56" s="2">
        <v>1141</v>
      </c>
      <c r="D56" s="1" t="s">
        <v>330</v>
      </c>
      <c r="E56" s="3" t="s">
        <v>587</v>
      </c>
      <c r="F56" s="57">
        <v>12969000</v>
      </c>
      <c r="G56" s="5">
        <v>12969000</v>
      </c>
      <c r="H56" s="5">
        <v>9534400</v>
      </c>
      <c r="I56" s="5">
        <v>418400</v>
      </c>
      <c r="J56" s="5">
        <v>0</v>
      </c>
      <c r="K56" s="57">
        <v>5000</v>
      </c>
      <c r="L56" s="5">
        <v>0</v>
      </c>
      <c r="M56" s="5">
        <v>5000</v>
      </c>
      <c r="N56" s="5">
        <v>0</v>
      </c>
      <c r="O56" s="5">
        <v>0</v>
      </c>
      <c r="P56" s="5">
        <v>0</v>
      </c>
      <c r="Q56" s="57">
        <v>12974000</v>
      </c>
    </row>
    <row r="57" spans="1:17" ht="20.25" hidden="1" customHeight="1" x14ac:dyDescent="0.25">
      <c r="A57" s="35"/>
      <c r="B57" s="1" t="s">
        <v>380</v>
      </c>
      <c r="C57" s="2">
        <v>1142</v>
      </c>
      <c r="D57" s="1" t="s">
        <v>330</v>
      </c>
      <c r="E57" s="3" t="s">
        <v>589</v>
      </c>
      <c r="F57" s="57">
        <v>4296000</v>
      </c>
      <c r="G57" s="5">
        <v>4296000</v>
      </c>
      <c r="H57" s="5">
        <v>1135000</v>
      </c>
      <c r="I57" s="5">
        <v>0</v>
      </c>
      <c r="J57" s="5">
        <v>0</v>
      </c>
      <c r="K57" s="57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7">
        <v>4296000</v>
      </c>
    </row>
    <row r="58" spans="1:17" ht="27.6" hidden="1" x14ac:dyDescent="0.25">
      <c r="B58" s="154" t="s">
        <v>617</v>
      </c>
      <c r="C58" s="6">
        <v>1250</v>
      </c>
      <c r="D58" s="154"/>
      <c r="E58" s="36" t="s">
        <v>618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</row>
    <row r="59" spans="1:17" ht="41.4" hidden="1" x14ac:dyDescent="0.25">
      <c r="B59" s="1" t="s">
        <v>619</v>
      </c>
      <c r="C59" s="2">
        <v>1251</v>
      </c>
      <c r="D59" s="1" t="s">
        <v>330</v>
      </c>
      <c r="E59" s="3" t="s">
        <v>620</v>
      </c>
      <c r="F59" s="57">
        <v>0</v>
      </c>
      <c r="G59" s="5">
        <v>0</v>
      </c>
      <c r="H59" s="5">
        <v>0</v>
      </c>
      <c r="I59" s="5">
        <v>0</v>
      </c>
      <c r="J59" s="5">
        <v>0</v>
      </c>
      <c r="K59" s="57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7">
        <v>0</v>
      </c>
    </row>
    <row r="60" spans="1:17" ht="45.75" hidden="1" customHeight="1" x14ac:dyDescent="0.25">
      <c r="B60" s="1" t="s">
        <v>621</v>
      </c>
      <c r="C60" s="2">
        <v>1252</v>
      </c>
      <c r="D60" s="1" t="s">
        <v>330</v>
      </c>
      <c r="E60" s="3" t="s">
        <v>622</v>
      </c>
      <c r="F60" s="57">
        <v>0</v>
      </c>
      <c r="G60" s="5">
        <v>0</v>
      </c>
      <c r="H60" s="5">
        <v>0</v>
      </c>
      <c r="I60" s="5">
        <v>0</v>
      </c>
      <c r="J60" s="5">
        <v>0</v>
      </c>
      <c r="K60" s="57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7">
        <v>0</v>
      </c>
    </row>
    <row r="61" spans="1:17" ht="65.25" hidden="1" customHeight="1" x14ac:dyDescent="0.25">
      <c r="B61" s="154" t="s">
        <v>643</v>
      </c>
      <c r="C61" s="6">
        <v>1270</v>
      </c>
      <c r="D61" s="154"/>
      <c r="E61" s="36" t="s">
        <v>646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</row>
    <row r="62" spans="1:17" ht="67.5" hidden="1" customHeight="1" x14ac:dyDescent="0.25">
      <c r="B62" s="1" t="s">
        <v>644</v>
      </c>
      <c r="C62" s="2">
        <v>1271</v>
      </c>
      <c r="D62" s="1" t="s">
        <v>330</v>
      </c>
      <c r="E62" s="3" t="s">
        <v>645</v>
      </c>
      <c r="F62" s="57">
        <v>0</v>
      </c>
      <c r="G62" s="5">
        <v>0</v>
      </c>
      <c r="H62" s="5">
        <v>0</v>
      </c>
      <c r="I62" s="5">
        <v>0</v>
      </c>
      <c r="J62" s="5">
        <v>0</v>
      </c>
      <c r="K62" s="57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7">
        <v>0</v>
      </c>
    </row>
    <row r="63" spans="1:17" ht="60" hidden="1" customHeight="1" x14ac:dyDescent="0.25">
      <c r="A63" s="35"/>
      <c r="B63" s="1" t="s">
        <v>647</v>
      </c>
      <c r="C63" s="2">
        <v>1272</v>
      </c>
      <c r="D63" s="1" t="s">
        <v>330</v>
      </c>
      <c r="E63" s="3" t="s">
        <v>648</v>
      </c>
      <c r="F63" s="57">
        <v>0</v>
      </c>
      <c r="G63" s="5">
        <v>0</v>
      </c>
      <c r="H63" s="5">
        <v>0</v>
      </c>
      <c r="I63" s="5">
        <v>0</v>
      </c>
      <c r="J63" s="5">
        <v>0</v>
      </c>
      <c r="K63" s="57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7">
        <v>0</v>
      </c>
    </row>
    <row r="64" spans="1:17" ht="41.4" hidden="1" x14ac:dyDescent="0.25">
      <c r="B64" s="1"/>
      <c r="C64" s="2"/>
      <c r="D64" s="1"/>
      <c r="E64" s="3" t="s">
        <v>241</v>
      </c>
      <c r="F64" s="57">
        <v>0</v>
      </c>
      <c r="G64" s="5">
        <v>0</v>
      </c>
      <c r="H64" s="5">
        <v>0</v>
      </c>
      <c r="I64" s="5">
        <v>0</v>
      </c>
      <c r="J64" s="5">
        <v>0</v>
      </c>
      <c r="K64" s="57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7">
        <v>0</v>
      </c>
    </row>
    <row r="65" spans="1:17" ht="55.2" hidden="1" x14ac:dyDescent="0.25">
      <c r="B65" s="1" t="s">
        <v>295</v>
      </c>
      <c r="C65" s="2">
        <v>1182</v>
      </c>
      <c r="D65" s="1" t="s">
        <v>330</v>
      </c>
      <c r="E65" s="3" t="s">
        <v>296</v>
      </c>
      <c r="F65" s="57">
        <v>0</v>
      </c>
      <c r="G65" s="5">
        <v>0</v>
      </c>
      <c r="H65" s="5">
        <v>0</v>
      </c>
      <c r="I65" s="5">
        <v>0</v>
      </c>
      <c r="J65" s="5">
        <v>0</v>
      </c>
      <c r="K65" s="57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7">
        <v>0</v>
      </c>
    </row>
    <row r="66" spans="1:17" ht="82.8" hidden="1" x14ac:dyDescent="0.25">
      <c r="B66" s="154" t="s">
        <v>654</v>
      </c>
      <c r="C66" s="6"/>
      <c r="D66" s="153"/>
      <c r="E66" s="37" t="s">
        <v>657</v>
      </c>
      <c r="F66" s="57">
        <v>0</v>
      </c>
      <c r="G66" s="5">
        <v>0</v>
      </c>
      <c r="H66" s="5">
        <v>0</v>
      </c>
      <c r="I66" s="5">
        <v>0</v>
      </c>
      <c r="J66" s="5">
        <v>0</v>
      </c>
      <c r="K66" s="57">
        <v>1895780</v>
      </c>
      <c r="L66" s="5">
        <v>568734</v>
      </c>
      <c r="M66" s="5">
        <v>0</v>
      </c>
      <c r="N66" s="5">
        <v>0</v>
      </c>
      <c r="O66" s="5">
        <v>0</v>
      </c>
      <c r="P66" s="5">
        <v>1895780</v>
      </c>
      <c r="Q66" s="57">
        <v>1895780</v>
      </c>
    </row>
    <row r="67" spans="1:17" ht="82.8" hidden="1" x14ac:dyDescent="0.25">
      <c r="B67" s="1" t="s">
        <v>655</v>
      </c>
      <c r="C67" s="2">
        <v>1291</v>
      </c>
      <c r="D67" s="155" t="s">
        <v>330</v>
      </c>
      <c r="E67" s="47" t="s">
        <v>658</v>
      </c>
      <c r="F67" s="57">
        <v>0</v>
      </c>
      <c r="G67" s="5">
        <v>0</v>
      </c>
      <c r="H67" s="5">
        <v>0</v>
      </c>
      <c r="I67" s="5">
        <v>0</v>
      </c>
      <c r="J67" s="5">
        <v>0</v>
      </c>
      <c r="K67" s="57">
        <v>568734</v>
      </c>
      <c r="L67" s="5">
        <v>568734</v>
      </c>
      <c r="M67" s="5">
        <v>0</v>
      </c>
      <c r="N67" s="5">
        <v>0</v>
      </c>
      <c r="O67" s="5">
        <v>0</v>
      </c>
      <c r="P67" s="5">
        <v>568734</v>
      </c>
      <c r="Q67" s="57">
        <v>568734</v>
      </c>
    </row>
    <row r="68" spans="1:17" ht="82.8" hidden="1" x14ac:dyDescent="0.25">
      <c r="B68" s="1" t="s">
        <v>656</v>
      </c>
      <c r="C68" s="2">
        <v>1292</v>
      </c>
      <c r="D68" s="155" t="s">
        <v>330</v>
      </c>
      <c r="E68" s="47" t="s">
        <v>659</v>
      </c>
      <c r="F68" s="57">
        <v>0</v>
      </c>
      <c r="G68" s="5">
        <v>0</v>
      </c>
      <c r="H68" s="5">
        <v>0</v>
      </c>
      <c r="I68" s="5">
        <v>0</v>
      </c>
      <c r="J68" s="5">
        <v>0</v>
      </c>
      <c r="K68" s="57">
        <v>1327046</v>
      </c>
      <c r="L68" s="5">
        <v>0</v>
      </c>
      <c r="M68" s="5">
        <v>0</v>
      </c>
      <c r="N68" s="5">
        <v>0</v>
      </c>
      <c r="O68" s="5">
        <v>0</v>
      </c>
      <c r="P68" s="5">
        <v>1327046</v>
      </c>
      <c r="Q68" s="57">
        <v>1327046</v>
      </c>
    </row>
    <row r="69" spans="1:17" ht="13.8" hidden="1" x14ac:dyDescent="0.25">
      <c r="A69" s="35"/>
      <c r="B69" s="154" t="s">
        <v>336</v>
      </c>
      <c r="C69" s="6">
        <v>3000</v>
      </c>
      <c r="D69" s="230" t="s">
        <v>221</v>
      </c>
      <c r="E69" s="231"/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</row>
    <row r="70" spans="1:17" ht="55.2" hidden="1" x14ac:dyDescent="0.25">
      <c r="B70" s="1" t="s">
        <v>340</v>
      </c>
      <c r="C70" s="2">
        <v>3140</v>
      </c>
      <c r="D70" s="1" t="s">
        <v>452</v>
      </c>
      <c r="E70" s="3" t="s">
        <v>259</v>
      </c>
      <c r="F70" s="57">
        <v>0</v>
      </c>
      <c r="G70" s="5">
        <v>0</v>
      </c>
      <c r="H70" s="5">
        <v>0</v>
      </c>
      <c r="I70" s="5">
        <v>0</v>
      </c>
      <c r="J70" s="5">
        <v>0</v>
      </c>
      <c r="K70" s="57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7">
        <v>0</v>
      </c>
    </row>
    <row r="71" spans="1:17" ht="13.8" hidden="1" x14ac:dyDescent="0.25">
      <c r="B71" s="154" t="s">
        <v>337</v>
      </c>
      <c r="C71" s="6">
        <v>4000</v>
      </c>
      <c r="D71" s="230" t="s">
        <v>219</v>
      </c>
      <c r="E71" s="231"/>
      <c r="F71" s="57">
        <v>174008300</v>
      </c>
      <c r="G71" s="57">
        <v>174008300</v>
      </c>
      <c r="H71" s="57">
        <v>64555800</v>
      </c>
      <c r="I71" s="57">
        <v>4939300</v>
      </c>
      <c r="J71" s="57">
        <v>0</v>
      </c>
      <c r="K71" s="57">
        <v>1160400</v>
      </c>
      <c r="L71" s="57">
        <v>0</v>
      </c>
      <c r="M71" s="57">
        <v>970400</v>
      </c>
      <c r="N71" s="57">
        <v>0</v>
      </c>
      <c r="O71" s="57">
        <v>12700</v>
      </c>
      <c r="P71" s="57">
        <v>190000</v>
      </c>
      <c r="Q71" s="57">
        <v>175168700</v>
      </c>
    </row>
    <row r="72" spans="1:17" ht="13.8" hidden="1" x14ac:dyDescent="0.25">
      <c r="B72" s="1" t="s">
        <v>74</v>
      </c>
      <c r="C72" s="2">
        <v>4010</v>
      </c>
      <c r="D72" s="1" t="s">
        <v>75</v>
      </c>
      <c r="E72" s="3" t="s">
        <v>76</v>
      </c>
      <c r="F72" s="57">
        <v>41896600</v>
      </c>
      <c r="G72" s="5">
        <v>41896600</v>
      </c>
      <c r="H72" s="5">
        <v>0</v>
      </c>
      <c r="I72" s="5">
        <v>0</v>
      </c>
      <c r="J72" s="5">
        <v>0</v>
      </c>
      <c r="K72" s="57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7">
        <v>41896600</v>
      </c>
    </row>
    <row r="73" spans="1:17" ht="41.4" hidden="1" x14ac:dyDescent="0.25">
      <c r="B73" s="1" t="s">
        <v>499</v>
      </c>
      <c r="C73" s="2">
        <v>4020</v>
      </c>
      <c r="D73" s="1" t="s">
        <v>471</v>
      </c>
      <c r="E73" s="3" t="s">
        <v>477</v>
      </c>
      <c r="F73" s="57">
        <v>29900000</v>
      </c>
      <c r="G73" s="5">
        <v>29900000</v>
      </c>
      <c r="H73" s="5">
        <v>0</v>
      </c>
      <c r="I73" s="5">
        <v>0</v>
      </c>
      <c r="J73" s="5">
        <v>0</v>
      </c>
      <c r="K73" s="57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7">
        <v>29900000</v>
      </c>
    </row>
    <row r="74" spans="1:17" ht="13.8" hidden="1" x14ac:dyDescent="0.25">
      <c r="B74" s="1" t="s">
        <v>500</v>
      </c>
      <c r="C74" s="2">
        <v>4030</v>
      </c>
      <c r="D74" s="1" t="s">
        <v>472</v>
      </c>
      <c r="E74" s="3" t="s">
        <v>408</v>
      </c>
      <c r="F74" s="57">
        <v>47148000</v>
      </c>
      <c r="G74" s="5">
        <v>47148000</v>
      </c>
      <c r="H74" s="5">
        <v>33598000</v>
      </c>
      <c r="I74" s="5">
        <v>2334500</v>
      </c>
      <c r="J74" s="5">
        <v>0</v>
      </c>
      <c r="K74" s="57">
        <v>265000</v>
      </c>
      <c r="L74" s="5">
        <v>0</v>
      </c>
      <c r="M74" s="5">
        <v>265000</v>
      </c>
      <c r="N74" s="5">
        <v>0</v>
      </c>
      <c r="O74" s="5">
        <v>0</v>
      </c>
      <c r="P74" s="5">
        <v>0</v>
      </c>
      <c r="Q74" s="57">
        <v>47413000</v>
      </c>
    </row>
    <row r="75" spans="1:17" ht="13.8" hidden="1" x14ac:dyDescent="0.25">
      <c r="B75" s="1" t="s">
        <v>501</v>
      </c>
      <c r="C75" s="2">
        <v>4040</v>
      </c>
      <c r="D75" s="1" t="s">
        <v>472</v>
      </c>
      <c r="E75" s="3" t="s">
        <v>478</v>
      </c>
      <c r="F75" s="57">
        <v>35284900</v>
      </c>
      <c r="G75" s="5">
        <v>35284900</v>
      </c>
      <c r="H75" s="5">
        <v>20600700</v>
      </c>
      <c r="I75" s="5">
        <v>2040000</v>
      </c>
      <c r="J75" s="5">
        <v>0</v>
      </c>
      <c r="K75" s="57">
        <v>593400</v>
      </c>
      <c r="L75" s="5">
        <v>0</v>
      </c>
      <c r="M75" s="5">
        <v>543400</v>
      </c>
      <c r="N75" s="5">
        <v>0</v>
      </c>
      <c r="O75" s="5">
        <v>12700</v>
      </c>
      <c r="P75" s="5">
        <v>50000</v>
      </c>
      <c r="Q75" s="57">
        <v>35878300</v>
      </c>
    </row>
    <row r="76" spans="1:17" ht="13.8" hidden="1" x14ac:dyDescent="0.25">
      <c r="B76" s="1" t="s">
        <v>77</v>
      </c>
      <c r="C76" s="2">
        <v>4050</v>
      </c>
      <c r="D76" s="1" t="s">
        <v>78</v>
      </c>
      <c r="E76" s="3" t="s">
        <v>79</v>
      </c>
      <c r="F76" s="57">
        <v>3536600</v>
      </c>
      <c r="G76" s="5">
        <v>3536600</v>
      </c>
      <c r="H76" s="5">
        <v>2836000</v>
      </c>
      <c r="I76" s="5">
        <v>61100</v>
      </c>
      <c r="J76" s="5">
        <v>0</v>
      </c>
      <c r="K76" s="57">
        <v>300000</v>
      </c>
      <c r="L76" s="5">
        <v>0</v>
      </c>
      <c r="M76" s="5">
        <v>160000</v>
      </c>
      <c r="N76" s="5">
        <v>0</v>
      </c>
      <c r="O76" s="5">
        <v>0</v>
      </c>
      <c r="P76" s="5">
        <v>140000</v>
      </c>
      <c r="Q76" s="57">
        <v>3836600</v>
      </c>
    </row>
    <row r="77" spans="1:17" ht="27.6" hidden="1" x14ac:dyDescent="0.25">
      <c r="B77" s="1" t="s">
        <v>341</v>
      </c>
      <c r="C77" s="2">
        <v>4060</v>
      </c>
      <c r="D77" s="1" t="s">
        <v>453</v>
      </c>
      <c r="E77" s="38" t="s">
        <v>342</v>
      </c>
      <c r="F77" s="57">
        <v>0</v>
      </c>
      <c r="G77" s="5">
        <v>0</v>
      </c>
      <c r="H77" s="5">
        <v>0</v>
      </c>
      <c r="I77" s="5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</row>
    <row r="78" spans="1:17" ht="13.8" hidden="1" x14ac:dyDescent="0.25">
      <c r="B78" s="154" t="s">
        <v>279</v>
      </c>
      <c r="C78" s="60">
        <v>4080</v>
      </c>
      <c r="D78" s="118"/>
      <c r="E78" s="60" t="s">
        <v>479</v>
      </c>
      <c r="F78" s="192">
        <v>16242200</v>
      </c>
      <c r="G78" s="193">
        <v>16242200</v>
      </c>
      <c r="H78" s="192">
        <v>7521100</v>
      </c>
      <c r="I78" s="192">
        <v>503700</v>
      </c>
      <c r="J78" s="192">
        <v>0</v>
      </c>
      <c r="K78" s="192">
        <v>2000</v>
      </c>
      <c r="L78" s="192">
        <v>0</v>
      </c>
      <c r="M78" s="192">
        <v>2000</v>
      </c>
      <c r="N78" s="192">
        <v>0</v>
      </c>
      <c r="O78" s="192">
        <v>0</v>
      </c>
      <c r="P78" s="192">
        <v>0</v>
      </c>
      <c r="Q78" s="192">
        <v>16244200</v>
      </c>
    </row>
    <row r="79" spans="1:17" ht="27.6" hidden="1" x14ac:dyDescent="0.25">
      <c r="B79" s="1" t="s">
        <v>280</v>
      </c>
      <c r="C79" s="2">
        <v>4081</v>
      </c>
      <c r="D79" s="1" t="s">
        <v>473</v>
      </c>
      <c r="E79" s="3" t="s">
        <v>603</v>
      </c>
      <c r="F79" s="57">
        <v>12315200</v>
      </c>
      <c r="G79" s="5">
        <v>12315200</v>
      </c>
      <c r="H79" s="5">
        <v>7521100</v>
      </c>
      <c r="I79" s="5">
        <v>503700</v>
      </c>
      <c r="J79" s="5">
        <v>0</v>
      </c>
      <c r="K79" s="57">
        <v>2000</v>
      </c>
      <c r="L79" s="5">
        <v>0</v>
      </c>
      <c r="M79" s="5">
        <v>2000</v>
      </c>
      <c r="N79" s="5">
        <v>0</v>
      </c>
      <c r="O79" s="5">
        <v>0</v>
      </c>
      <c r="P79" s="5">
        <v>0</v>
      </c>
      <c r="Q79" s="57">
        <v>12317200</v>
      </c>
    </row>
    <row r="80" spans="1:17" ht="13.8" hidden="1" x14ac:dyDescent="0.25">
      <c r="B80" s="1" t="s">
        <v>65</v>
      </c>
      <c r="C80" s="2">
        <v>4082</v>
      </c>
      <c r="D80" s="1" t="s">
        <v>473</v>
      </c>
      <c r="E80" s="3" t="s">
        <v>604</v>
      </c>
      <c r="F80" s="57">
        <v>3927000</v>
      </c>
      <c r="G80" s="5">
        <v>3927000</v>
      </c>
      <c r="H80" s="5">
        <v>0</v>
      </c>
      <c r="I80" s="5">
        <v>0</v>
      </c>
      <c r="J80" s="5">
        <v>0</v>
      </c>
      <c r="K80" s="57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7">
        <v>3927000</v>
      </c>
    </row>
    <row r="81" spans="2:17" ht="13.8" hidden="1" x14ac:dyDescent="0.25">
      <c r="B81" s="154" t="s">
        <v>281</v>
      </c>
      <c r="C81" s="6">
        <v>5000</v>
      </c>
      <c r="D81" s="230" t="s">
        <v>238</v>
      </c>
      <c r="E81" s="231"/>
      <c r="F81" s="57">
        <v>190008000</v>
      </c>
      <c r="G81" s="57">
        <v>190008000</v>
      </c>
      <c r="H81" s="57">
        <v>82698800</v>
      </c>
      <c r="I81" s="57">
        <v>1791800</v>
      </c>
      <c r="J81" s="57">
        <v>0</v>
      </c>
      <c r="K81" s="57">
        <v>318000</v>
      </c>
      <c r="L81" s="57">
        <v>0</v>
      </c>
      <c r="M81" s="57">
        <v>318000</v>
      </c>
      <c r="N81" s="57">
        <v>110000</v>
      </c>
      <c r="O81" s="57">
        <v>0</v>
      </c>
      <c r="P81" s="57">
        <v>0</v>
      </c>
      <c r="Q81" s="57">
        <v>190326000</v>
      </c>
    </row>
    <row r="82" spans="2:17" ht="13.8" hidden="1" x14ac:dyDescent="0.25">
      <c r="B82" s="154" t="s">
        <v>282</v>
      </c>
      <c r="C82" s="6">
        <v>5010</v>
      </c>
      <c r="D82" s="230" t="s">
        <v>231</v>
      </c>
      <c r="E82" s="231"/>
      <c r="F82" s="57">
        <v>13750000</v>
      </c>
      <c r="G82" s="57">
        <v>13750000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57">
        <v>13750000</v>
      </c>
    </row>
    <row r="83" spans="2:17" ht="27.6" hidden="1" x14ac:dyDescent="0.25">
      <c r="B83" s="1" t="s">
        <v>283</v>
      </c>
      <c r="C83" s="2">
        <v>5011</v>
      </c>
      <c r="D83" s="1" t="s">
        <v>475</v>
      </c>
      <c r="E83" s="3" t="s">
        <v>232</v>
      </c>
      <c r="F83" s="57">
        <v>12650000</v>
      </c>
      <c r="G83" s="5">
        <v>12650000</v>
      </c>
      <c r="H83" s="5">
        <v>0</v>
      </c>
      <c r="I83" s="5">
        <v>0</v>
      </c>
      <c r="J83" s="5">
        <v>0</v>
      </c>
      <c r="K83" s="57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7">
        <v>12650000</v>
      </c>
    </row>
    <row r="84" spans="2:17" ht="27.6" hidden="1" x14ac:dyDescent="0.25">
      <c r="B84" s="1" t="s">
        <v>284</v>
      </c>
      <c r="C84" s="2">
        <v>5012</v>
      </c>
      <c r="D84" s="1" t="s">
        <v>475</v>
      </c>
      <c r="E84" s="3" t="s">
        <v>233</v>
      </c>
      <c r="F84" s="57">
        <v>1100000</v>
      </c>
      <c r="G84" s="5">
        <v>1100000</v>
      </c>
      <c r="H84" s="5">
        <v>0</v>
      </c>
      <c r="I84" s="5">
        <v>0</v>
      </c>
      <c r="J84" s="5">
        <v>0</v>
      </c>
      <c r="K84" s="57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7">
        <v>1100000</v>
      </c>
    </row>
    <row r="85" spans="2:17" ht="13.8" hidden="1" x14ac:dyDescent="0.25">
      <c r="B85" s="154" t="s">
        <v>285</v>
      </c>
      <c r="C85" s="6">
        <v>5020</v>
      </c>
      <c r="D85" s="230" t="s">
        <v>1</v>
      </c>
      <c r="E85" s="231"/>
      <c r="F85" s="57">
        <v>13702900</v>
      </c>
      <c r="G85" s="57">
        <v>13702900</v>
      </c>
      <c r="H85" s="57">
        <v>10516400</v>
      </c>
      <c r="I85" s="57">
        <v>65900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  <c r="P85" s="57">
        <v>0</v>
      </c>
      <c r="Q85" s="57">
        <v>13702900</v>
      </c>
    </row>
    <row r="86" spans="2:17" ht="27.6" hidden="1" x14ac:dyDescent="0.25">
      <c r="B86" s="1" t="s">
        <v>286</v>
      </c>
      <c r="C86" s="2">
        <v>5021</v>
      </c>
      <c r="D86" s="1" t="s">
        <v>475</v>
      </c>
      <c r="E86" s="3" t="s">
        <v>2</v>
      </c>
      <c r="F86" s="57">
        <v>13342900</v>
      </c>
      <c r="G86" s="5">
        <v>13342900</v>
      </c>
      <c r="H86" s="5">
        <v>10516400</v>
      </c>
      <c r="I86" s="5">
        <v>65900</v>
      </c>
      <c r="J86" s="5">
        <v>0</v>
      </c>
      <c r="K86" s="57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7">
        <v>13342900</v>
      </c>
    </row>
    <row r="87" spans="2:17" ht="27.6" hidden="1" x14ac:dyDescent="0.25">
      <c r="B87" s="1" t="s">
        <v>287</v>
      </c>
      <c r="C87" s="2">
        <v>5022</v>
      </c>
      <c r="D87" s="1" t="s">
        <v>475</v>
      </c>
      <c r="E87" s="3" t="s">
        <v>3</v>
      </c>
      <c r="F87" s="57">
        <v>360000</v>
      </c>
      <c r="G87" s="5">
        <v>360000</v>
      </c>
      <c r="H87" s="5">
        <v>0</v>
      </c>
      <c r="I87" s="5">
        <v>0</v>
      </c>
      <c r="J87" s="5">
        <v>0</v>
      </c>
      <c r="K87" s="57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7">
        <v>360000</v>
      </c>
    </row>
    <row r="88" spans="2:17" ht="13.8" hidden="1" x14ac:dyDescent="0.25">
      <c r="B88" s="154" t="s">
        <v>288</v>
      </c>
      <c r="C88" s="6">
        <v>5030</v>
      </c>
      <c r="D88" s="230" t="s">
        <v>264</v>
      </c>
      <c r="E88" s="231"/>
      <c r="F88" s="57">
        <v>137523200</v>
      </c>
      <c r="G88" s="57">
        <v>137523200</v>
      </c>
      <c r="H88" s="57">
        <v>69446400</v>
      </c>
      <c r="I88" s="57">
        <v>1622400</v>
      </c>
      <c r="J88" s="57">
        <v>0</v>
      </c>
      <c r="K88" s="57">
        <v>318000</v>
      </c>
      <c r="L88" s="57">
        <v>0</v>
      </c>
      <c r="M88" s="57">
        <v>318000</v>
      </c>
      <c r="N88" s="57">
        <v>110000</v>
      </c>
      <c r="O88" s="57">
        <v>0</v>
      </c>
      <c r="P88" s="57">
        <v>0</v>
      </c>
      <c r="Q88" s="57">
        <v>137841200</v>
      </c>
    </row>
    <row r="89" spans="2:17" ht="27.6" hidden="1" x14ac:dyDescent="0.25">
      <c r="B89" s="1" t="s">
        <v>289</v>
      </c>
      <c r="C89" s="2">
        <v>5031</v>
      </c>
      <c r="D89" s="1" t="s">
        <v>475</v>
      </c>
      <c r="E89" s="3" t="s">
        <v>236</v>
      </c>
      <c r="F89" s="57">
        <v>85809200</v>
      </c>
      <c r="G89" s="5">
        <v>85809200</v>
      </c>
      <c r="H89" s="5">
        <v>54690100</v>
      </c>
      <c r="I89" s="5">
        <v>1451900</v>
      </c>
      <c r="J89" s="5">
        <v>0</v>
      </c>
      <c r="K89" s="57">
        <v>318000</v>
      </c>
      <c r="L89" s="5">
        <v>0</v>
      </c>
      <c r="M89" s="5">
        <v>318000</v>
      </c>
      <c r="N89" s="5">
        <v>110000</v>
      </c>
      <c r="O89" s="5">
        <v>0</v>
      </c>
      <c r="P89" s="5">
        <v>0</v>
      </c>
      <c r="Q89" s="57">
        <v>86127200</v>
      </c>
    </row>
    <row r="90" spans="2:17" ht="27.6" hidden="1" x14ac:dyDescent="0.25">
      <c r="B90" s="1" t="s">
        <v>290</v>
      </c>
      <c r="C90" s="2">
        <v>5032</v>
      </c>
      <c r="D90" s="1" t="s">
        <v>475</v>
      </c>
      <c r="E90" s="3" t="s">
        <v>237</v>
      </c>
      <c r="F90" s="57">
        <v>21407000</v>
      </c>
      <c r="G90" s="5">
        <v>21407000</v>
      </c>
      <c r="H90" s="5">
        <v>0</v>
      </c>
      <c r="I90" s="5">
        <v>0</v>
      </c>
      <c r="J90" s="5">
        <v>0</v>
      </c>
      <c r="K90" s="57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7">
        <v>21407000</v>
      </c>
    </row>
    <row r="91" spans="2:17" ht="27.6" hidden="1" x14ac:dyDescent="0.25">
      <c r="B91" s="1" t="s">
        <v>291</v>
      </c>
      <c r="C91" s="2">
        <v>5033</v>
      </c>
      <c r="D91" s="1" t="s">
        <v>475</v>
      </c>
      <c r="E91" s="3" t="s">
        <v>50</v>
      </c>
      <c r="F91" s="57">
        <v>30307000</v>
      </c>
      <c r="G91" s="5">
        <v>30307000</v>
      </c>
      <c r="H91" s="5">
        <v>14756300</v>
      </c>
      <c r="I91" s="5">
        <v>170500</v>
      </c>
      <c r="J91" s="5">
        <v>0</v>
      </c>
      <c r="K91" s="57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7">
        <v>30307000</v>
      </c>
    </row>
    <row r="92" spans="2:17" ht="13.8" hidden="1" x14ac:dyDescent="0.25">
      <c r="B92" s="154" t="s">
        <v>292</v>
      </c>
      <c r="C92" s="119">
        <v>5040</v>
      </c>
      <c r="D92" s="230" t="s">
        <v>265</v>
      </c>
      <c r="E92" s="231"/>
      <c r="F92" s="57">
        <v>3913100</v>
      </c>
      <c r="G92" s="5">
        <v>3913100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7">
        <v>3913100</v>
      </c>
    </row>
    <row r="93" spans="2:17" ht="13.8" hidden="1" x14ac:dyDescent="0.25">
      <c r="B93" s="1" t="s">
        <v>293</v>
      </c>
      <c r="C93" s="2">
        <v>5041</v>
      </c>
      <c r="D93" s="1" t="s">
        <v>475</v>
      </c>
      <c r="E93" s="3" t="s">
        <v>384</v>
      </c>
      <c r="F93" s="57">
        <v>0</v>
      </c>
      <c r="G93" s="5">
        <v>0</v>
      </c>
      <c r="H93" s="188">
        <v>0</v>
      </c>
      <c r="I93" s="188">
        <v>0</v>
      </c>
      <c r="J93" s="189">
        <v>0</v>
      </c>
      <c r="K93" s="57">
        <v>0</v>
      </c>
      <c r="L93" s="5">
        <v>0</v>
      </c>
      <c r="M93" s="5">
        <v>0</v>
      </c>
      <c r="N93" s="5">
        <v>0</v>
      </c>
      <c r="O93" s="5">
        <v>0</v>
      </c>
      <c r="P93" s="57">
        <v>0</v>
      </c>
      <c r="Q93" s="5">
        <v>0</v>
      </c>
    </row>
    <row r="94" spans="2:17" ht="41.4" hidden="1" x14ac:dyDescent="0.25">
      <c r="B94" s="1" t="s">
        <v>294</v>
      </c>
      <c r="C94" s="2">
        <v>5042</v>
      </c>
      <c r="D94" s="1" t="s">
        <v>475</v>
      </c>
      <c r="E94" s="3" t="s">
        <v>545</v>
      </c>
      <c r="F94" s="57">
        <v>3913100</v>
      </c>
      <c r="G94" s="5">
        <v>3913100</v>
      </c>
      <c r="H94" s="5">
        <v>0</v>
      </c>
      <c r="I94" s="5">
        <v>0</v>
      </c>
      <c r="J94" s="5">
        <v>0</v>
      </c>
      <c r="K94" s="57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7">
        <v>3913100</v>
      </c>
    </row>
    <row r="95" spans="2:17" ht="13.8" hidden="1" x14ac:dyDescent="0.25">
      <c r="B95" s="154" t="s">
        <v>80</v>
      </c>
      <c r="C95" s="119">
        <v>5050</v>
      </c>
      <c r="D95" s="230" t="s">
        <v>81</v>
      </c>
      <c r="E95" s="231"/>
      <c r="F95" s="57">
        <v>5726600</v>
      </c>
      <c r="G95" s="5">
        <v>5726600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v>0</v>
      </c>
      <c r="O95" s="57">
        <v>0</v>
      </c>
      <c r="P95" s="57">
        <v>0</v>
      </c>
      <c r="Q95" s="57">
        <v>5726600</v>
      </c>
    </row>
    <row r="96" spans="2:17" ht="55.2" hidden="1" x14ac:dyDescent="0.25">
      <c r="B96" s="1" t="s">
        <v>82</v>
      </c>
      <c r="C96" s="2">
        <v>5051</v>
      </c>
      <c r="D96" s="1" t="s">
        <v>83</v>
      </c>
      <c r="E96" s="3" t="s">
        <v>84</v>
      </c>
      <c r="F96" s="57">
        <v>1182600</v>
      </c>
      <c r="G96" s="5">
        <v>1182600</v>
      </c>
      <c r="H96" s="5">
        <v>0</v>
      </c>
      <c r="I96" s="5">
        <v>0</v>
      </c>
      <c r="J96" s="5">
        <v>0</v>
      </c>
      <c r="K96" s="57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7">
        <v>1182600</v>
      </c>
    </row>
    <row r="97" spans="1:17" ht="41.4" hidden="1" x14ac:dyDescent="0.25">
      <c r="B97" s="1" t="s">
        <v>85</v>
      </c>
      <c r="C97" s="2">
        <v>5053</v>
      </c>
      <c r="D97" s="1" t="s">
        <v>475</v>
      </c>
      <c r="E97" s="3" t="s">
        <v>86</v>
      </c>
      <c r="F97" s="57">
        <v>4544000</v>
      </c>
      <c r="G97" s="5">
        <v>4544000</v>
      </c>
      <c r="H97" s="5">
        <v>0</v>
      </c>
      <c r="I97" s="5">
        <v>0</v>
      </c>
      <c r="J97" s="5">
        <v>0</v>
      </c>
      <c r="K97" s="57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7">
        <v>4544000</v>
      </c>
    </row>
    <row r="98" spans="1:17" ht="13.8" hidden="1" x14ac:dyDescent="0.25">
      <c r="B98" s="154" t="s">
        <v>87</v>
      </c>
      <c r="C98" s="119">
        <v>5060</v>
      </c>
      <c r="D98" s="230" t="s">
        <v>88</v>
      </c>
      <c r="E98" s="231"/>
      <c r="F98" s="57">
        <v>15392200</v>
      </c>
      <c r="G98" s="57">
        <v>15392200</v>
      </c>
      <c r="H98" s="57">
        <v>2736000</v>
      </c>
      <c r="I98" s="57">
        <v>103500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  <c r="P98" s="57">
        <v>0</v>
      </c>
      <c r="Q98" s="57">
        <v>15392200</v>
      </c>
    </row>
    <row r="99" spans="1:17" ht="41.4" hidden="1" x14ac:dyDescent="0.25">
      <c r="B99" s="1" t="s">
        <v>89</v>
      </c>
      <c r="C99" s="2">
        <v>5061</v>
      </c>
      <c r="D99" s="1" t="s">
        <v>475</v>
      </c>
      <c r="E99" s="3" t="s">
        <v>90</v>
      </c>
      <c r="F99" s="57">
        <v>1379300</v>
      </c>
      <c r="G99" s="5">
        <v>1379300</v>
      </c>
      <c r="H99" s="5">
        <v>988300</v>
      </c>
      <c r="I99" s="5">
        <v>62600</v>
      </c>
      <c r="J99" s="5">
        <v>0</v>
      </c>
      <c r="K99" s="57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7">
        <v>1379300</v>
      </c>
    </row>
    <row r="100" spans="1:17" ht="41.4" hidden="1" x14ac:dyDescent="0.25">
      <c r="B100" s="1" t="s">
        <v>91</v>
      </c>
      <c r="C100" s="2">
        <v>5062</v>
      </c>
      <c r="D100" s="1" t="s">
        <v>475</v>
      </c>
      <c r="E100" s="3" t="s">
        <v>92</v>
      </c>
      <c r="F100" s="57">
        <v>14012900</v>
      </c>
      <c r="G100" s="5">
        <v>14012900</v>
      </c>
      <c r="H100" s="5">
        <v>1747700</v>
      </c>
      <c r="I100" s="5">
        <v>40900</v>
      </c>
      <c r="J100" s="5">
        <v>0</v>
      </c>
      <c r="K100" s="57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7">
        <v>14012900</v>
      </c>
    </row>
    <row r="101" spans="1:17" ht="13.8" hidden="1" x14ac:dyDescent="0.25">
      <c r="B101" s="154" t="s">
        <v>343</v>
      </c>
      <c r="C101" s="6">
        <v>7300</v>
      </c>
      <c r="D101" s="154"/>
      <c r="E101" s="6" t="s">
        <v>345</v>
      </c>
      <c r="F101" s="57">
        <v>0</v>
      </c>
      <c r="G101" s="57">
        <v>0</v>
      </c>
      <c r="H101" s="190">
        <v>0</v>
      </c>
      <c r="I101" s="190">
        <v>0</v>
      </c>
      <c r="J101" s="190">
        <v>0</v>
      </c>
      <c r="K101" s="190">
        <v>0</v>
      </c>
      <c r="L101" s="57">
        <v>0</v>
      </c>
      <c r="M101" s="57">
        <v>0</v>
      </c>
      <c r="N101" s="190">
        <v>0</v>
      </c>
      <c r="O101" s="190">
        <v>0</v>
      </c>
      <c r="P101" s="190">
        <v>0</v>
      </c>
      <c r="Q101" s="190">
        <v>0</v>
      </c>
    </row>
    <row r="102" spans="1:17" ht="13.8" hidden="1" x14ac:dyDescent="0.25">
      <c r="B102" s="1" t="s">
        <v>344</v>
      </c>
      <c r="C102" s="2">
        <v>7321</v>
      </c>
      <c r="D102" s="1" t="s">
        <v>346</v>
      </c>
      <c r="E102" s="3" t="s">
        <v>128</v>
      </c>
      <c r="F102" s="57">
        <v>0</v>
      </c>
      <c r="G102" s="5">
        <v>0</v>
      </c>
      <c r="H102" s="188">
        <v>0</v>
      </c>
      <c r="I102" s="188">
        <v>0</v>
      </c>
      <c r="J102" s="188">
        <v>0</v>
      </c>
      <c r="K102" s="189">
        <v>0</v>
      </c>
      <c r="L102" s="57">
        <v>0</v>
      </c>
      <c r="M102" s="5">
        <v>0</v>
      </c>
      <c r="N102" s="188">
        <v>0</v>
      </c>
      <c r="O102" s="188">
        <v>0</v>
      </c>
      <c r="P102" s="188">
        <v>0</v>
      </c>
      <c r="Q102" s="189">
        <v>0</v>
      </c>
    </row>
    <row r="103" spans="1:17" ht="41.4" hidden="1" x14ac:dyDescent="0.25">
      <c r="B103" s="1" t="s">
        <v>7</v>
      </c>
      <c r="C103" s="2">
        <v>7361</v>
      </c>
      <c r="D103" s="1" t="s">
        <v>319</v>
      </c>
      <c r="E103" s="3" t="s">
        <v>10</v>
      </c>
      <c r="F103" s="57">
        <v>0</v>
      </c>
      <c r="G103" s="5">
        <v>0</v>
      </c>
      <c r="H103" s="188">
        <v>0</v>
      </c>
      <c r="I103" s="188">
        <v>0</v>
      </c>
      <c r="J103" s="188">
        <v>0</v>
      </c>
      <c r="K103" s="189">
        <v>0</v>
      </c>
      <c r="L103" s="57">
        <v>0</v>
      </c>
      <c r="M103" s="5">
        <v>0</v>
      </c>
      <c r="N103" s="188">
        <v>0</v>
      </c>
      <c r="O103" s="188">
        <v>0</v>
      </c>
      <c r="P103" s="188">
        <v>0</v>
      </c>
      <c r="Q103" s="189">
        <v>0</v>
      </c>
    </row>
    <row r="104" spans="1:17" ht="41.4" hidden="1" x14ac:dyDescent="0.25">
      <c r="A104" s="35"/>
      <c r="B104" s="1" t="s">
        <v>11</v>
      </c>
      <c r="C104" s="2">
        <v>7363</v>
      </c>
      <c r="D104" s="1" t="s">
        <v>319</v>
      </c>
      <c r="E104" s="3" t="s">
        <v>12</v>
      </c>
      <c r="F104" s="57">
        <v>0</v>
      </c>
      <c r="G104" s="5">
        <v>0</v>
      </c>
      <c r="H104" s="188">
        <v>0</v>
      </c>
      <c r="I104" s="188">
        <v>0</v>
      </c>
      <c r="J104" s="188">
        <v>0</v>
      </c>
      <c r="K104" s="189">
        <v>0</v>
      </c>
      <c r="L104" s="57">
        <v>0</v>
      </c>
      <c r="M104" s="5">
        <v>0</v>
      </c>
      <c r="N104" s="188">
        <v>0</v>
      </c>
      <c r="O104" s="188">
        <v>0</v>
      </c>
      <c r="P104" s="188">
        <v>0</v>
      </c>
      <c r="Q104" s="189">
        <v>0</v>
      </c>
    </row>
    <row r="105" spans="1:17" ht="13.8" hidden="1" x14ac:dyDescent="0.25">
      <c r="B105" s="154" t="s">
        <v>13</v>
      </c>
      <c r="C105" s="6">
        <v>8300</v>
      </c>
      <c r="D105" s="154"/>
      <c r="E105" s="6" t="s">
        <v>191</v>
      </c>
      <c r="F105" s="57">
        <v>0</v>
      </c>
      <c r="G105" s="57">
        <v>0</v>
      </c>
      <c r="H105" s="190">
        <v>0</v>
      </c>
      <c r="I105" s="190">
        <v>0</v>
      </c>
      <c r="J105" s="190">
        <v>0</v>
      </c>
      <c r="K105" s="190">
        <v>0</v>
      </c>
      <c r="L105" s="57">
        <v>0</v>
      </c>
      <c r="M105" s="57">
        <v>0</v>
      </c>
      <c r="N105" s="190">
        <v>0</v>
      </c>
      <c r="O105" s="190">
        <v>0</v>
      </c>
      <c r="P105" s="190">
        <v>0</v>
      </c>
      <c r="Q105" s="190">
        <v>0</v>
      </c>
    </row>
    <row r="106" spans="1:17" ht="13.8" hidden="1" x14ac:dyDescent="0.25">
      <c r="B106" s="1" t="s">
        <v>65</v>
      </c>
      <c r="C106" s="2">
        <v>4082</v>
      </c>
      <c r="D106" s="1" t="s">
        <v>473</v>
      </c>
      <c r="E106" s="3" t="s">
        <v>604</v>
      </c>
      <c r="F106" s="57">
        <v>0</v>
      </c>
      <c r="G106" s="5">
        <v>0</v>
      </c>
      <c r="H106" s="188">
        <v>0</v>
      </c>
      <c r="I106" s="188">
        <v>0</v>
      </c>
      <c r="J106" s="188">
        <v>0</v>
      </c>
      <c r="K106" s="189">
        <v>0</v>
      </c>
      <c r="L106" s="57">
        <v>0</v>
      </c>
      <c r="M106" s="5">
        <v>0</v>
      </c>
      <c r="N106" s="188">
        <v>0</v>
      </c>
      <c r="O106" s="188">
        <v>0</v>
      </c>
      <c r="P106" s="188">
        <v>0</v>
      </c>
      <c r="Q106" s="189">
        <v>0</v>
      </c>
    </row>
    <row r="107" spans="1:17" ht="15.6" x14ac:dyDescent="0.25">
      <c r="B107" s="154" t="s">
        <v>385</v>
      </c>
      <c r="C107" s="238" t="s">
        <v>534</v>
      </c>
      <c r="D107" s="239"/>
      <c r="E107" s="240"/>
      <c r="F107" s="57">
        <v>521946468.75</v>
      </c>
      <c r="G107" s="57">
        <v>521946468.75</v>
      </c>
      <c r="H107" s="57">
        <v>7028800</v>
      </c>
      <c r="I107" s="57">
        <v>1669000</v>
      </c>
      <c r="J107" s="57">
        <v>0</v>
      </c>
      <c r="K107" s="57">
        <v>52635088.740000002</v>
      </c>
      <c r="L107" s="57">
        <v>0</v>
      </c>
      <c r="M107" s="57">
        <v>19345561.739999998</v>
      </c>
      <c r="N107" s="57">
        <v>0</v>
      </c>
      <c r="O107" s="57">
        <v>0</v>
      </c>
      <c r="P107" s="57">
        <v>33289527</v>
      </c>
      <c r="Q107" s="57">
        <v>574581557.49000001</v>
      </c>
    </row>
    <row r="108" spans="1:17" ht="14.4" x14ac:dyDescent="0.25">
      <c r="B108" s="31" t="s">
        <v>386</v>
      </c>
      <c r="C108" s="235" t="s">
        <v>534</v>
      </c>
      <c r="D108" s="236"/>
      <c r="E108" s="237"/>
      <c r="F108" s="57">
        <v>521946468.75</v>
      </c>
      <c r="G108" s="33">
        <v>521946468.75</v>
      </c>
      <c r="H108" s="33">
        <v>7028800</v>
      </c>
      <c r="I108" s="33">
        <v>1669000</v>
      </c>
      <c r="J108" s="33">
        <v>0</v>
      </c>
      <c r="K108" s="33">
        <v>52635088.740000002</v>
      </c>
      <c r="L108" s="33">
        <v>0</v>
      </c>
      <c r="M108" s="33">
        <v>19345561.739999998</v>
      </c>
      <c r="N108" s="33">
        <v>0</v>
      </c>
      <c r="O108" s="33">
        <v>0</v>
      </c>
      <c r="P108" s="33">
        <v>33289527</v>
      </c>
      <c r="Q108" s="57">
        <v>574581557.49000001</v>
      </c>
    </row>
    <row r="109" spans="1:17" ht="13.8" x14ac:dyDescent="0.25">
      <c r="B109" s="154" t="s">
        <v>387</v>
      </c>
      <c r="C109" s="6">
        <v>1000</v>
      </c>
      <c r="D109" s="230" t="s">
        <v>207</v>
      </c>
      <c r="E109" s="231"/>
      <c r="F109" s="57">
        <v>107887619.38</v>
      </c>
      <c r="G109" s="57">
        <v>107887619.38</v>
      </c>
      <c r="H109" s="57">
        <v>0</v>
      </c>
      <c r="I109" s="57">
        <v>0</v>
      </c>
      <c r="J109" s="57">
        <v>0</v>
      </c>
      <c r="K109" s="57">
        <v>19100500</v>
      </c>
      <c r="L109" s="57">
        <v>0</v>
      </c>
      <c r="M109" s="57">
        <v>19100500</v>
      </c>
      <c r="N109" s="57">
        <v>0</v>
      </c>
      <c r="O109" s="57">
        <v>0</v>
      </c>
      <c r="P109" s="57">
        <v>0</v>
      </c>
      <c r="Q109" s="57">
        <v>126988119.38</v>
      </c>
    </row>
    <row r="110" spans="1:17" ht="27.6" x14ac:dyDescent="0.25">
      <c r="B110" s="154" t="s">
        <v>549</v>
      </c>
      <c r="C110" s="6">
        <v>1100</v>
      </c>
      <c r="D110" s="154"/>
      <c r="E110" s="36" t="s">
        <v>455</v>
      </c>
      <c r="F110" s="57">
        <v>103824719.38</v>
      </c>
      <c r="G110" s="57">
        <v>103824719.38</v>
      </c>
      <c r="H110" s="57">
        <v>0</v>
      </c>
      <c r="I110" s="57">
        <v>0</v>
      </c>
      <c r="J110" s="57">
        <v>0</v>
      </c>
      <c r="K110" s="57">
        <v>19100500</v>
      </c>
      <c r="L110" s="57">
        <v>0</v>
      </c>
      <c r="M110" s="57">
        <v>19100500</v>
      </c>
      <c r="N110" s="57">
        <v>0</v>
      </c>
      <c r="O110" s="57">
        <v>0</v>
      </c>
      <c r="P110" s="57">
        <v>0</v>
      </c>
      <c r="Q110" s="57">
        <v>122925219.38</v>
      </c>
    </row>
    <row r="111" spans="1:17" ht="27.6" x14ac:dyDescent="0.25">
      <c r="B111" s="1" t="s">
        <v>550</v>
      </c>
      <c r="C111" s="2">
        <v>1101</v>
      </c>
      <c r="D111" s="1" t="s">
        <v>451</v>
      </c>
      <c r="E111" s="3" t="s">
        <v>661</v>
      </c>
      <c r="F111" s="57">
        <v>94089519.379999995</v>
      </c>
      <c r="G111" s="5">
        <v>94089519.379999995</v>
      </c>
      <c r="H111" s="5">
        <v>0</v>
      </c>
      <c r="I111" s="5">
        <v>0</v>
      </c>
      <c r="J111" s="5">
        <v>0</v>
      </c>
      <c r="K111" s="57">
        <v>19100500</v>
      </c>
      <c r="L111" s="57">
        <v>0</v>
      </c>
      <c r="M111" s="5">
        <v>19100500</v>
      </c>
      <c r="N111" s="5">
        <v>0</v>
      </c>
      <c r="O111" s="5">
        <v>0</v>
      </c>
      <c r="P111" s="5">
        <v>0</v>
      </c>
      <c r="Q111" s="57">
        <v>113190019.38</v>
      </c>
    </row>
    <row r="112" spans="1:17" ht="27.6" hidden="1" x14ac:dyDescent="0.25">
      <c r="B112" s="39" t="s">
        <v>552</v>
      </c>
      <c r="C112" s="150">
        <v>1102</v>
      </c>
      <c r="D112" s="39" t="s">
        <v>451</v>
      </c>
      <c r="E112" s="40" t="s">
        <v>662</v>
      </c>
      <c r="F112" s="57">
        <v>9735200</v>
      </c>
      <c r="G112" s="5">
        <v>9735200</v>
      </c>
      <c r="H112" s="5">
        <v>0</v>
      </c>
      <c r="I112" s="5">
        <v>0</v>
      </c>
      <c r="J112" s="5">
        <v>0</v>
      </c>
      <c r="K112" s="57">
        <v>0</v>
      </c>
      <c r="L112" s="57">
        <v>0</v>
      </c>
      <c r="M112" s="5">
        <v>0</v>
      </c>
      <c r="N112" s="5">
        <v>0</v>
      </c>
      <c r="O112" s="5">
        <v>0</v>
      </c>
      <c r="P112" s="5">
        <v>0</v>
      </c>
      <c r="Q112" s="57">
        <v>9735200</v>
      </c>
    </row>
    <row r="113" spans="2:17" ht="27.6" hidden="1" x14ac:dyDescent="0.25">
      <c r="B113" s="41" t="s">
        <v>389</v>
      </c>
      <c r="C113" s="42">
        <v>1120</v>
      </c>
      <c r="D113" s="41" t="s">
        <v>470</v>
      </c>
      <c r="E113" s="43" t="s">
        <v>388</v>
      </c>
      <c r="F113" s="29">
        <v>4062900</v>
      </c>
      <c r="G113" s="45">
        <v>4062900</v>
      </c>
      <c r="H113" s="45">
        <v>0</v>
      </c>
      <c r="I113" s="45">
        <v>0</v>
      </c>
      <c r="J113" s="45">
        <v>0</v>
      </c>
      <c r="K113" s="29">
        <v>0</v>
      </c>
      <c r="L113" s="29">
        <v>0</v>
      </c>
      <c r="M113" s="45">
        <v>0</v>
      </c>
      <c r="N113" s="45">
        <v>0</v>
      </c>
      <c r="O113" s="45">
        <v>0</v>
      </c>
      <c r="P113" s="45">
        <v>0</v>
      </c>
      <c r="Q113" s="29">
        <v>4062900</v>
      </c>
    </row>
    <row r="114" spans="2:17" ht="13.8" x14ac:dyDescent="0.25">
      <c r="B114" s="154" t="s">
        <v>390</v>
      </c>
      <c r="C114" s="6">
        <v>2000</v>
      </c>
      <c r="D114" s="154"/>
      <c r="E114" s="6" t="s">
        <v>208</v>
      </c>
      <c r="F114" s="57">
        <v>414058849.37</v>
      </c>
      <c r="G114" s="57">
        <v>414058849.37</v>
      </c>
      <c r="H114" s="57">
        <v>7028800</v>
      </c>
      <c r="I114" s="57">
        <v>1669000</v>
      </c>
      <c r="J114" s="57">
        <v>0</v>
      </c>
      <c r="K114" s="57">
        <v>33534588.740000002</v>
      </c>
      <c r="L114" s="57">
        <v>0</v>
      </c>
      <c r="M114" s="57">
        <v>245061.74</v>
      </c>
      <c r="N114" s="57">
        <v>0</v>
      </c>
      <c r="O114" s="57">
        <v>0</v>
      </c>
      <c r="P114" s="57">
        <v>33289527</v>
      </c>
      <c r="Q114" s="57">
        <v>447593438.11000001</v>
      </c>
    </row>
    <row r="115" spans="2:17" ht="27.6" hidden="1" x14ac:dyDescent="0.25">
      <c r="B115" s="1" t="s">
        <v>391</v>
      </c>
      <c r="C115" s="2" t="s">
        <v>209</v>
      </c>
      <c r="D115" s="1" t="s">
        <v>456</v>
      </c>
      <c r="E115" s="3" t="s">
        <v>267</v>
      </c>
      <c r="F115" s="57">
        <v>58782280</v>
      </c>
      <c r="G115" s="5">
        <v>58782280</v>
      </c>
      <c r="H115" s="5">
        <v>0</v>
      </c>
      <c r="I115" s="5">
        <v>0</v>
      </c>
      <c r="J115" s="5">
        <v>0</v>
      </c>
      <c r="K115" s="57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7">
        <v>58782280</v>
      </c>
    </row>
    <row r="116" spans="2:17" ht="24" hidden="1" x14ac:dyDescent="0.25">
      <c r="B116" s="1"/>
      <c r="C116" s="2"/>
      <c r="D116" s="1"/>
      <c r="E116" s="46" t="s">
        <v>158</v>
      </c>
      <c r="F116" s="57">
        <v>0</v>
      </c>
      <c r="G116" s="5">
        <v>0</v>
      </c>
      <c r="H116" s="5">
        <v>0</v>
      </c>
      <c r="I116" s="5">
        <v>0</v>
      </c>
      <c r="J116" s="5">
        <v>0</v>
      </c>
      <c r="K116" s="57">
        <v>0</v>
      </c>
      <c r="L116" s="57">
        <v>0</v>
      </c>
      <c r="M116" s="5">
        <v>0</v>
      </c>
      <c r="N116" s="5">
        <v>0</v>
      </c>
      <c r="O116" s="5">
        <v>0</v>
      </c>
      <c r="P116" s="5">
        <v>0</v>
      </c>
      <c r="Q116" s="57">
        <v>0</v>
      </c>
    </row>
    <row r="117" spans="2:17" ht="27.6" x14ac:dyDescent="0.25">
      <c r="B117" s="1" t="s">
        <v>398</v>
      </c>
      <c r="C117" s="2">
        <v>2020</v>
      </c>
      <c r="D117" s="1" t="s">
        <v>457</v>
      </c>
      <c r="E117" s="3" t="s">
        <v>210</v>
      </c>
      <c r="F117" s="57">
        <v>112362546.87</v>
      </c>
      <c r="G117" s="5">
        <v>112362546.87</v>
      </c>
      <c r="H117" s="5">
        <v>0</v>
      </c>
      <c r="I117" s="5">
        <v>0</v>
      </c>
      <c r="J117" s="5">
        <v>0</v>
      </c>
      <c r="K117" s="57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7">
        <v>112362546.87</v>
      </c>
    </row>
    <row r="118" spans="2:17" ht="24" hidden="1" x14ac:dyDescent="0.25">
      <c r="B118" s="1"/>
      <c r="C118" s="2"/>
      <c r="D118" s="1"/>
      <c r="E118" s="46" t="s">
        <v>258</v>
      </c>
      <c r="F118" s="57">
        <v>0</v>
      </c>
      <c r="G118" s="5">
        <v>0</v>
      </c>
      <c r="H118" s="5">
        <v>0</v>
      </c>
      <c r="I118" s="5">
        <v>0</v>
      </c>
      <c r="J118" s="5">
        <v>0</v>
      </c>
      <c r="K118" s="57">
        <v>0</v>
      </c>
      <c r="L118" s="57">
        <v>0</v>
      </c>
      <c r="M118" s="5">
        <v>0</v>
      </c>
      <c r="N118" s="5">
        <v>0</v>
      </c>
      <c r="O118" s="5">
        <v>0</v>
      </c>
      <c r="P118" s="5">
        <v>0</v>
      </c>
      <c r="Q118" s="57">
        <v>0</v>
      </c>
    </row>
    <row r="119" spans="2:17" ht="13.8" x14ac:dyDescent="0.25">
      <c r="B119" s="1" t="s">
        <v>399</v>
      </c>
      <c r="C119" s="2">
        <v>2040</v>
      </c>
      <c r="D119" s="1" t="s">
        <v>458</v>
      </c>
      <c r="E119" s="120" t="s">
        <v>400</v>
      </c>
      <c r="F119" s="57">
        <v>6770607.75</v>
      </c>
      <c r="G119" s="5">
        <v>6770607.75</v>
      </c>
      <c r="H119" s="5">
        <v>0</v>
      </c>
      <c r="I119" s="5">
        <v>0</v>
      </c>
      <c r="J119" s="5">
        <v>0</v>
      </c>
      <c r="K119" s="57">
        <v>0</v>
      </c>
      <c r="L119" s="57">
        <v>0</v>
      </c>
      <c r="M119" s="5">
        <v>0</v>
      </c>
      <c r="N119" s="5">
        <v>0</v>
      </c>
      <c r="O119" s="5">
        <v>0</v>
      </c>
      <c r="P119" s="5">
        <v>0</v>
      </c>
      <c r="Q119" s="57">
        <v>6770607.75</v>
      </c>
    </row>
    <row r="120" spans="2:17" ht="27.6" hidden="1" x14ac:dyDescent="0.25">
      <c r="B120" s="1" t="s">
        <v>401</v>
      </c>
      <c r="C120" s="2">
        <v>2050</v>
      </c>
      <c r="D120" s="1" t="s">
        <v>460</v>
      </c>
      <c r="E120" s="47" t="s">
        <v>211</v>
      </c>
      <c r="F120" s="57">
        <v>62080300</v>
      </c>
      <c r="G120" s="5">
        <v>62080300</v>
      </c>
      <c r="H120" s="5">
        <v>0</v>
      </c>
      <c r="I120" s="5">
        <v>0</v>
      </c>
      <c r="J120" s="5">
        <v>0</v>
      </c>
      <c r="K120" s="57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7">
        <v>62080300</v>
      </c>
    </row>
    <row r="121" spans="2:17" ht="13.8" hidden="1" x14ac:dyDescent="0.25">
      <c r="B121" s="1" t="s">
        <v>392</v>
      </c>
      <c r="C121" s="2">
        <v>2060</v>
      </c>
      <c r="D121" s="1" t="s">
        <v>461</v>
      </c>
      <c r="E121" s="3" t="s">
        <v>212</v>
      </c>
      <c r="F121" s="57">
        <v>22651600</v>
      </c>
      <c r="G121" s="5">
        <v>22651600</v>
      </c>
      <c r="H121" s="5">
        <v>0</v>
      </c>
      <c r="I121" s="5">
        <v>0</v>
      </c>
      <c r="J121" s="5">
        <v>0</v>
      </c>
      <c r="K121" s="57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7">
        <v>22651600</v>
      </c>
    </row>
    <row r="122" spans="2:17" ht="13.8" hidden="1" x14ac:dyDescent="0.25">
      <c r="B122" s="1" t="s">
        <v>393</v>
      </c>
      <c r="C122" s="2">
        <v>2070</v>
      </c>
      <c r="D122" s="1" t="s">
        <v>462</v>
      </c>
      <c r="E122" s="47" t="s">
        <v>402</v>
      </c>
      <c r="F122" s="57">
        <v>50463900</v>
      </c>
      <c r="G122" s="5">
        <v>50463900</v>
      </c>
      <c r="H122" s="5">
        <v>0</v>
      </c>
      <c r="I122" s="5">
        <v>0</v>
      </c>
      <c r="J122" s="5">
        <v>0</v>
      </c>
      <c r="K122" s="57">
        <v>0</v>
      </c>
      <c r="L122" s="57">
        <v>0</v>
      </c>
      <c r="M122" s="5">
        <v>0</v>
      </c>
      <c r="N122" s="5">
        <v>0</v>
      </c>
      <c r="O122" s="5">
        <v>0</v>
      </c>
      <c r="P122" s="5">
        <v>0</v>
      </c>
      <c r="Q122" s="57">
        <v>50463900</v>
      </c>
    </row>
    <row r="123" spans="2:17" ht="60" hidden="1" x14ac:dyDescent="0.25">
      <c r="B123" s="1"/>
      <c r="C123" s="2"/>
      <c r="D123" s="1"/>
      <c r="E123" s="46" t="s">
        <v>269</v>
      </c>
      <c r="F123" s="57">
        <v>0</v>
      </c>
      <c r="G123" s="5">
        <v>0</v>
      </c>
      <c r="H123" s="5">
        <v>0</v>
      </c>
      <c r="I123" s="5">
        <v>0</v>
      </c>
      <c r="J123" s="5">
        <v>0</v>
      </c>
      <c r="K123" s="57">
        <v>0</v>
      </c>
      <c r="L123" s="57">
        <v>0</v>
      </c>
      <c r="M123" s="5">
        <v>0</v>
      </c>
      <c r="N123" s="5">
        <v>0</v>
      </c>
      <c r="O123" s="5">
        <v>0</v>
      </c>
      <c r="P123" s="5">
        <v>0</v>
      </c>
      <c r="Q123" s="57">
        <v>0</v>
      </c>
    </row>
    <row r="124" spans="2:17" ht="27.6" hidden="1" x14ac:dyDescent="0.25">
      <c r="B124" s="1" t="s">
        <v>394</v>
      </c>
      <c r="C124" s="2">
        <v>2090</v>
      </c>
      <c r="D124" s="1" t="s">
        <v>565</v>
      </c>
      <c r="E124" s="47" t="s">
        <v>213</v>
      </c>
      <c r="F124" s="57">
        <v>0</v>
      </c>
      <c r="G124" s="5">
        <v>0</v>
      </c>
      <c r="H124" s="5">
        <v>0</v>
      </c>
      <c r="I124" s="5">
        <v>0</v>
      </c>
      <c r="J124" s="5">
        <v>0</v>
      </c>
      <c r="K124" s="57">
        <v>0</v>
      </c>
      <c r="L124" s="57">
        <v>0</v>
      </c>
      <c r="M124" s="5">
        <v>0</v>
      </c>
      <c r="N124" s="5">
        <v>0</v>
      </c>
      <c r="O124" s="5">
        <v>0</v>
      </c>
      <c r="P124" s="5">
        <v>0</v>
      </c>
      <c r="Q124" s="57">
        <v>0</v>
      </c>
    </row>
    <row r="125" spans="2:17" ht="27.6" hidden="1" x14ac:dyDescent="0.25">
      <c r="B125" s="1" t="s">
        <v>403</v>
      </c>
      <c r="C125" s="2">
        <v>2120</v>
      </c>
      <c r="D125" s="1" t="s">
        <v>463</v>
      </c>
      <c r="E125" s="48" t="s">
        <v>214</v>
      </c>
      <c r="F125" s="57">
        <v>0</v>
      </c>
      <c r="G125" s="5">
        <v>0</v>
      </c>
      <c r="H125" s="5">
        <v>0</v>
      </c>
      <c r="I125" s="5">
        <v>0</v>
      </c>
      <c r="J125" s="5">
        <v>0</v>
      </c>
      <c r="K125" s="57">
        <v>0</v>
      </c>
      <c r="L125" s="57">
        <v>0</v>
      </c>
      <c r="M125" s="5">
        <v>0</v>
      </c>
      <c r="N125" s="5">
        <v>0</v>
      </c>
      <c r="O125" s="5">
        <v>0</v>
      </c>
      <c r="P125" s="5">
        <v>0</v>
      </c>
      <c r="Q125" s="57">
        <v>0</v>
      </c>
    </row>
    <row r="126" spans="2:17" ht="27.6" hidden="1" x14ac:dyDescent="0.25">
      <c r="B126" s="1" t="s">
        <v>395</v>
      </c>
      <c r="C126" s="2">
        <v>2130</v>
      </c>
      <c r="D126" s="1" t="s">
        <v>464</v>
      </c>
      <c r="E126" s="3" t="s">
        <v>215</v>
      </c>
      <c r="F126" s="57">
        <v>31438720</v>
      </c>
      <c r="G126" s="5">
        <v>31438720</v>
      </c>
      <c r="H126" s="5">
        <v>0</v>
      </c>
      <c r="I126" s="5">
        <v>0</v>
      </c>
      <c r="J126" s="5">
        <v>0</v>
      </c>
      <c r="K126" s="57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7">
        <v>31438720</v>
      </c>
    </row>
    <row r="127" spans="2:17" ht="27.6" hidden="1" x14ac:dyDescent="0.25">
      <c r="B127" s="1" t="s">
        <v>579</v>
      </c>
      <c r="C127" s="2">
        <v>2140</v>
      </c>
      <c r="D127" s="1"/>
      <c r="E127" s="47" t="s">
        <v>580</v>
      </c>
      <c r="F127" s="57">
        <v>0</v>
      </c>
      <c r="G127" s="5">
        <v>0</v>
      </c>
      <c r="H127" s="5">
        <v>0</v>
      </c>
      <c r="I127" s="5">
        <v>0</v>
      </c>
      <c r="J127" s="5">
        <v>0</v>
      </c>
      <c r="K127" s="57">
        <v>0</v>
      </c>
      <c r="L127" s="57">
        <v>0</v>
      </c>
      <c r="M127" s="5">
        <v>0</v>
      </c>
      <c r="N127" s="5">
        <v>0</v>
      </c>
      <c r="O127" s="5">
        <v>0</v>
      </c>
      <c r="P127" s="5">
        <v>0</v>
      </c>
      <c r="Q127" s="57">
        <v>0</v>
      </c>
    </row>
    <row r="128" spans="2:17" ht="27.6" hidden="1" x14ac:dyDescent="0.25">
      <c r="B128" s="1" t="s">
        <v>406</v>
      </c>
      <c r="C128" s="2">
        <v>2144</v>
      </c>
      <c r="D128" s="1" t="s">
        <v>566</v>
      </c>
      <c r="E128" s="47" t="s">
        <v>407</v>
      </c>
      <c r="F128" s="57">
        <v>0</v>
      </c>
      <c r="G128" s="5">
        <v>0</v>
      </c>
      <c r="H128" s="5">
        <v>0</v>
      </c>
      <c r="I128" s="5">
        <v>0</v>
      </c>
      <c r="J128" s="5">
        <v>0</v>
      </c>
      <c r="K128" s="57">
        <v>0</v>
      </c>
      <c r="L128" s="57">
        <v>0</v>
      </c>
      <c r="M128" s="5">
        <v>0</v>
      </c>
      <c r="N128" s="5">
        <v>0</v>
      </c>
      <c r="O128" s="5">
        <v>0</v>
      </c>
      <c r="P128" s="5">
        <v>0</v>
      </c>
      <c r="Q128" s="57">
        <v>0</v>
      </c>
    </row>
    <row r="129" spans="1:17" ht="27.6" hidden="1" x14ac:dyDescent="0.25">
      <c r="B129" s="154" t="s">
        <v>404</v>
      </c>
      <c r="C129" s="6">
        <v>2150</v>
      </c>
      <c r="E129" s="121" t="s">
        <v>405</v>
      </c>
      <c r="F129" s="57">
        <v>69508894.75</v>
      </c>
      <c r="G129" s="57">
        <v>69508894.75</v>
      </c>
      <c r="H129" s="57">
        <v>7028800</v>
      </c>
      <c r="I129" s="57">
        <v>1669000</v>
      </c>
      <c r="J129" s="57">
        <v>0</v>
      </c>
      <c r="K129" s="57">
        <v>33534588.740000002</v>
      </c>
      <c r="L129" s="57">
        <v>0</v>
      </c>
      <c r="M129" s="57">
        <v>245061.74</v>
      </c>
      <c r="N129" s="57">
        <v>0</v>
      </c>
      <c r="O129" s="57">
        <v>0</v>
      </c>
      <c r="P129" s="57">
        <v>33289527</v>
      </c>
      <c r="Q129" s="57">
        <v>103043483.48999999</v>
      </c>
    </row>
    <row r="130" spans="1:17" ht="27.6" hidden="1" x14ac:dyDescent="0.25">
      <c r="B130" s="1" t="s">
        <v>590</v>
      </c>
      <c r="C130" s="2">
        <v>2151</v>
      </c>
      <c r="D130" s="1" t="s">
        <v>591</v>
      </c>
      <c r="E130" s="3" t="s">
        <v>592</v>
      </c>
      <c r="F130" s="57">
        <v>60275408.75</v>
      </c>
      <c r="G130" s="5">
        <v>60275408.75</v>
      </c>
      <c r="H130" s="5">
        <v>7028800</v>
      </c>
      <c r="I130" s="5">
        <v>1669000</v>
      </c>
      <c r="J130" s="5">
        <v>0</v>
      </c>
      <c r="K130" s="57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7">
        <v>60275408.75</v>
      </c>
    </row>
    <row r="131" spans="1:17" ht="13.8" hidden="1" x14ac:dyDescent="0.25">
      <c r="B131" s="1" t="s">
        <v>590</v>
      </c>
      <c r="C131" s="2">
        <v>2151</v>
      </c>
      <c r="D131" s="1" t="s">
        <v>464</v>
      </c>
      <c r="E131" s="48" t="s">
        <v>308</v>
      </c>
      <c r="F131" s="57">
        <v>0</v>
      </c>
      <c r="G131" s="5">
        <v>0</v>
      </c>
      <c r="H131" s="5">
        <v>0</v>
      </c>
      <c r="I131" s="5">
        <v>0</v>
      </c>
      <c r="J131" s="5">
        <v>0</v>
      </c>
      <c r="K131" s="57">
        <v>0</v>
      </c>
      <c r="L131" s="57">
        <v>0</v>
      </c>
      <c r="M131" s="5">
        <v>0</v>
      </c>
      <c r="N131" s="5">
        <v>0</v>
      </c>
      <c r="O131" s="5">
        <v>0</v>
      </c>
      <c r="P131" s="5">
        <v>0</v>
      </c>
      <c r="Q131" s="57">
        <v>0</v>
      </c>
    </row>
    <row r="132" spans="1:17" ht="13.8" hidden="1" x14ac:dyDescent="0.25">
      <c r="B132" s="1" t="s">
        <v>593</v>
      </c>
      <c r="C132" s="2">
        <v>2152</v>
      </c>
      <c r="D132" s="1" t="s">
        <v>591</v>
      </c>
      <c r="E132" s="3" t="s">
        <v>595</v>
      </c>
      <c r="F132" s="57">
        <v>9233486</v>
      </c>
      <c r="G132" s="5">
        <v>9233486</v>
      </c>
      <c r="H132" s="188">
        <v>0</v>
      </c>
      <c r="I132" s="188">
        <v>0</v>
      </c>
      <c r="J132" s="188">
        <v>0</v>
      </c>
      <c r="K132" s="188">
        <v>33534588.740000002</v>
      </c>
      <c r="L132" s="5">
        <v>0</v>
      </c>
      <c r="M132" s="5">
        <v>245061.74</v>
      </c>
      <c r="N132" s="188">
        <v>0</v>
      </c>
      <c r="O132" s="188">
        <v>0</v>
      </c>
      <c r="P132" s="188">
        <v>33289527</v>
      </c>
      <c r="Q132" s="57">
        <v>42768074.740000002</v>
      </c>
    </row>
    <row r="133" spans="1:17" ht="26.4" hidden="1" x14ac:dyDescent="0.25">
      <c r="B133" s="49"/>
      <c r="C133" s="49"/>
      <c r="D133" s="49"/>
      <c r="E133" s="49" t="s">
        <v>270</v>
      </c>
      <c r="F133" s="194">
        <v>0</v>
      </c>
      <c r="G133" s="195">
        <v>0</v>
      </c>
      <c r="H133" s="195">
        <v>0</v>
      </c>
      <c r="I133" s="195">
        <v>0</v>
      </c>
      <c r="J133" s="195">
        <v>0</v>
      </c>
      <c r="K133" s="194">
        <v>0</v>
      </c>
      <c r="L133" s="194">
        <v>0</v>
      </c>
      <c r="M133" s="195">
        <v>0</v>
      </c>
      <c r="N133" s="195">
        <v>0</v>
      </c>
      <c r="O133" s="195">
        <v>0</v>
      </c>
      <c r="P133" s="195">
        <v>0</v>
      </c>
      <c r="Q133" s="194">
        <v>0</v>
      </c>
    </row>
    <row r="134" spans="1:17" ht="79.2" hidden="1" x14ac:dyDescent="0.25">
      <c r="B134" s="49"/>
      <c r="C134" s="49"/>
      <c r="D134" s="49"/>
      <c r="E134" s="49" t="s">
        <v>271</v>
      </c>
      <c r="F134" s="194">
        <v>0</v>
      </c>
      <c r="G134" s="195">
        <v>0</v>
      </c>
      <c r="H134" s="195">
        <v>0</v>
      </c>
      <c r="I134" s="195">
        <v>0</v>
      </c>
      <c r="J134" s="195">
        <v>0</v>
      </c>
      <c r="K134" s="194">
        <v>0</v>
      </c>
      <c r="L134" s="194">
        <v>0</v>
      </c>
      <c r="M134" s="195">
        <v>0</v>
      </c>
      <c r="N134" s="195">
        <v>0</v>
      </c>
      <c r="O134" s="195">
        <v>0</v>
      </c>
      <c r="P134" s="195">
        <v>0</v>
      </c>
      <c r="Q134" s="194">
        <v>0</v>
      </c>
    </row>
    <row r="135" spans="1:17" ht="39.6" hidden="1" x14ac:dyDescent="0.25">
      <c r="B135" s="49"/>
      <c r="C135" s="49"/>
      <c r="D135" s="49"/>
      <c r="E135" s="49" t="s">
        <v>216</v>
      </c>
      <c r="F135" s="194">
        <v>0</v>
      </c>
      <c r="G135" s="195">
        <v>0</v>
      </c>
      <c r="H135" s="195">
        <v>0</v>
      </c>
      <c r="I135" s="195">
        <v>0</v>
      </c>
      <c r="J135" s="195">
        <v>0</v>
      </c>
      <c r="K135" s="194">
        <v>0</v>
      </c>
      <c r="L135" s="194">
        <v>0</v>
      </c>
      <c r="M135" s="195">
        <v>0</v>
      </c>
      <c r="N135" s="195">
        <v>0</v>
      </c>
      <c r="O135" s="195">
        <v>0</v>
      </c>
      <c r="P135" s="195">
        <v>0</v>
      </c>
      <c r="Q135" s="194">
        <v>0</v>
      </c>
    </row>
    <row r="136" spans="1:17" ht="39.6" hidden="1" x14ac:dyDescent="0.25">
      <c r="A136" s="35"/>
      <c r="B136" s="49"/>
      <c r="C136" s="49"/>
      <c r="D136" s="49"/>
      <c r="E136" s="49" t="s">
        <v>217</v>
      </c>
      <c r="F136" s="194">
        <v>0</v>
      </c>
      <c r="G136" s="195">
        <v>0</v>
      </c>
      <c r="H136" s="195">
        <v>0</v>
      </c>
      <c r="I136" s="195">
        <v>0</v>
      </c>
      <c r="J136" s="195">
        <v>0</v>
      </c>
      <c r="K136" s="194">
        <v>0</v>
      </c>
      <c r="L136" s="194">
        <v>0</v>
      </c>
      <c r="M136" s="195">
        <v>0</v>
      </c>
      <c r="N136" s="195">
        <v>0</v>
      </c>
      <c r="O136" s="195">
        <v>0</v>
      </c>
      <c r="P136" s="195">
        <v>0</v>
      </c>
      <c r="Q136" s="194">
        <v>0</v>
      </c>
    </row>
    <row r="137" spans="1:17" ht="66" hidden="1" x14ac:dyDescent="0.25">
      <c r="B137" s="49"/>
      <c r="C137" s="49"/>
      <c r="D137" s="49"/>
      <c r="E137" s="50" t="s">
        <v>63</v>
      </c>
      <c r="F137" s="194">
        <v>0</v>
      </c>
      <c r="G137" s="195">
        <v>0</v>
      </c>
      <c r="H137" s="195">
        <v>0</v>
      </c>
      <c r="I137" s="195">
        <v>0</v>
      </c>
      <c r="J137" s="195">
        <v>0</v>
      </c>
      <c r="K137" s="194">
        <v>19774800</v>
      </c>
      <c r="L137" s="194">
        <v>0</v>
      </c>
      <c r="M137" s="195">
        <v>0</v>
      </c>
      <c r="N137" s="195">
        <v>0</v>
      </c>
      <c r="O137" s="195">
        <v>0</v>
      </c>
      <c r="P137" s="195">
        <v>19774800</v>
      </c>
      <c r="Q137" s="194">
        <v>19774800</v>
      </c>
    </row>
    <row r="138" spans="1:17" ht="13.8" hidden="1" x14ac:dyDescent="0.25">
      <c r="A138" s="35"/>
      <c r="B138" s="1"/>
      <c r="C138" s="2"/>
      <c r="D138" s="1"/>
      <c r="E138" s="48" t="s">
        <v>218</v>
      </c>
      <c r="F138" s="57">
        <v>0</v>
      </c>
      <c r="G138" s="5">
        <v>0</v>
      </c>
      <c r="H138" s="5">
        <v>0</v>
      </c>
      <c r="I138" s="5">
        <v>0</v>
      </c>
      <c r="J138" s="5">
        <v>0</v>
      </c>
      <c r="K138" s="57">
        <v>0</v>
      </c>
      <c r="L138" s="57">
        <v>0</v>
      </c>
      <c r="M138" s="5">
        <v>0</v>
      </c>
      <c r="N138" s="5">
        <v>0</v>
      </c>
      <c r="O138" s="5">
        <v>0</v>
      </c>
      <c r="P138" s="5">
        <v>0</v>
      </c>
      <c r="Q138" s="57">
        <v>0</v>
      </c>
    </row>
    <row r="139" spans="1:17" ht="13.8" hidden="1" x14ac:dyDescent="0.25">
      <c r="B139" s="154" t="s">
        <v>396</v>
      </c>
      <c r="C139" s="13">
        <v>4000</v>
      </c>
      <c r="D139" s="230" t="s">
        <v>219</v>
      </c>
      <c r="E139" s="231"/>
      <c r="F139" s="57">
        <v>0</v>
      </c>
      <c r="G139" s="34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57">
        <v>0</v>
      </c>
      <c r="P139" s="57">
        <v>0</v>
      </c>
      <c r="Q139" s="57">
        <v>0</v>
      </c>
    </row>
    <row r="140" spans="1:17" ht="27.6" hidden="1" x14ac:dyDescent="0.25">
      <c r="B140" s="1" t="s">
        <v>409</v>
      </c>
      <c r="C140" s="2">
        <v>4030</v>
      </c>
      <c r="D140" s="1" t="s">
        <v>567</v>
      </c>
      <c r="E140" s="48" t="s">
        <v>408</v>
      </c>
      <c r="F140" s="57">
        <v>0</v>
      </c>
      <c r="G140" s="5">
        <v>0</v>
      </c>
      <c r="H140" s="5">
        <v>0</v>
      </c>
      <c r="I140" s="5">
        <v>0</v>
      </c>
      <c r="J140" s="5">
        <v>0</v>
      </c>
      <c r="K140" s="57">
        <v>0</v>
      </c>
      <c r="L140" s="57">
        <v>0</v>
      </c>
      <c r="M140" s="5">
        <v>0</v>
      </c>
      <c r="N140" s="5">
        <v>0</v>
      </c>
      <c r="O140" s="5">
        <v>0</v>
      </c>
      <c r="P140" s="5">
        <v>0</v>
      </c>
      <c r="Q140" s="57">
        <v>0</v>
      </c>
    </row>
    <row r="141" spans="1:17" ht="13.8" hidden="1" x14ac:dyDescent="0.25">
      <c r="B141" s="154" t="s">
        <v>192</v>
      </c>
      <c r="C141" s="2">
        <v>8300</v>
      </c>
      <c r="D141" s="230" t="s">
        <v>191</v>
      </c>
      <c r="E141" s="231"/>
      <c r="F141" s="57">
        <v>0</v>
      </c>
      <c r="G141" s="34">
        <v>0</v>
      </c>
      <c r="H141" s="57">
        <v>0</v>
      </c>
      <c r="I141" s="57">
        <v>0</v>
      </c>
      <c r="J141" s="57">
        <v>0</v>
      </c>
      <c r="K141" s="57">
        <v>0</v>
      </c>
      <c r="L141" s="57">
        <v>0</v>
      </c>
      <c r="M141" s="57">
        <v>0</v>
      </c>
      <c r="N141" s="57">
        <v>0</v>
      </c>
      <c r="O141" s="57">
        <v>0</v>
      </c>
      <c r="P141" s="57">
        <v>0</v>
      </c>
      <c r="Q141" s="57">
        <v>0</v>
      </c>
    </row>
    <row r="142" spans="1:17" ht="27.6" hidden="1" x14ac:dyDescent="0.25">
      <c r="B142" s="1" t="s">
        <v>14</v>
      </c>
      <c r="C142" s="2">
        <v>8311</v>
      </c>
      <c r="D142" s="1" t="s">
        <v>162</v>
      </c>
      <c r="E142" s="47" t="s">
        <v>273</v>
      </c>
      <c r="F142" s="57">
        <v>0</v>
      </c>
      <c r="G142" s="5">
        <v>0</v>
      </c>
      <c r="H142" s="5">
        <v>0</v>
      </c>
      <c r="I142" s="5">
        <v>0</v>
      </c>
      <c r="J142" s="5">
        <v>0</v>
      </c>
      <c r="K142" s="57">
        <v>0</v>
      </c>
      <c r="L142" s="57">
        <v>0</v>
      </c>
      <c r="M142" s="5">
        <v>0</v>
      </c>
      <c r="N142" s="5">
        <v>0</v>
      </c>
      <c r="O142" s="5">
        <v>0</v>
      </c>
      <c r="P142" s="5">
        <v>0</v>
      </c>
      <c r="Q142" s="57">
        <v>0</v>
      </c>
    </row>
    <row r="143" spans="1:17" ht="13.8" hidden="1" x14ac:dyDescent="0.25">
      <c r="B143" s="1" t="s">
        <v>15</v>
      </c>
      <c r="C143" s="2">
        <v>8312</v>
      </c>
      <c r="D143" s="1" t="s">
        <v>16</v>
      </c>
      <c r="E143" s="47" t="s">
        <v>17</v>
      </c>
      <c r="F143" s="57">
        <v>0</v>
      </c>
      <c r="G143" s="5">
        <v>0</v>
      </c>
      <c r="H143" s="5">
        <v>0</v>
      </c>
      <c r="I143" s="5">
        <v>0</v>
      </c>
      <c r="J143" s="5">
        <v>0</v>
      </c>
      <c r="K143" s="57">
        <v>0</v>
      </c>
      <c r="L143" s="57">
        <v>0</v>
      </c>
      <c r="M143" s="5">
        <v>0</v>
      </c>
      <c r="N143" s="5">
        <v>0</v>
      </c>
      <c r="O143" s="5">
        <v>0</v>
      </c>
      <c r="P143" s="5">
        <v>0</v>
      </c>
      <c r="Q143" s="57">
        <v>0</v>
      </c>
    </row>
    <row r="144" spans="1:17" ht="13.8" hidden="1" x14ac:dyDescent="0.25">
      <c r="A144" s="35"/>
      <c r="B144" s="1" t="s">
        <v>18</v>
      </c>
      <c r="C144" s="2">
        <v>8320</v>
      </c>
      <c r="D144" s="1" t="s">
        <v>19</v>
      </c>
      <c r="E144" s="47" t="s">
        <v>20</v>
      </c>
      <c r="F144" s="57">
        <v>0</v>
      </c>
      <c r="G144" s="5">
        <v>0</v>
      </c>
      <c r="H144" s="5">
        <v>0</v>
      </c>
      <c r="I144" s="5">
        <v>0</v>
      </c>
      <c r="J144" s="5">
        <v>0</v>
      </c>
      <c r="K144" s="57">
        <v>0</v>
      </c>
      <c r="L144" s="57">
        <v>0</v>
      </c>
      <c r="M144" s="5">
        <v>0</v>
      </c>
      <c r="N144" s="5">
        <v>0</v>
      </c>
      <c r="O144" s="5">
        <v>0</v>
      </c>
      <c r="P144" s="5">
        <v>0</v>
      </c>
      <c r="Q144" s="57">
        <v>0</v>
      </c>
    </row>
    <row r="145" spans="2:17" ht="27.6" hidden="1" x14ac:dyDescent="0.25">
      <c r="B145" s="1" t="s">
        <v>410</v>
      </c>
      <c r="C145" s="2">
        <v>8330</v>
      </c>
      <c r="D145" s="1" t="s">
        <v>568</v>
      </c>
      <c r="E145" s="47" t="s">
        <v>412</v>
      </c>
      <c r="F145" s="57">
        <v>0</v>
      </c>
      <c r="G145" s="5">
        <v>0</v>
      </c>
      <c r="H145" s="5">
        <v>0</v>
      </c>
      <c r="I145" s="5">
        <v>0</v>
      </c>
      <c r="J145" s="5">
        <v>0</v>
      </c>
      <c r="K145" s="57">
        <v>0</v>
      </c>
      <c r="L145" s="57">
        <v>0</v>
      </c>
      <c r="M145" s="5">
        <v>0</v>
      </c>
      <c r="N145" s="5">
        <v>0</v>
      </c>
      <c r="O145" s="5">
        <v>0</v>
      </c>
      <c r="P145" s="5">
        <v>0</v>
      </c>
      <c r="Q145" s="57">
        <v>0</v>
      </c>
    </row>
    <row r="146" spans="2:17" ht="27.6" hidden="1" x14ac:dyDescent="0.25">
      <c r="B146" s="1" t="s">
        <v>411</v>
      </c>
      <c r="C146" s="2">
        <v>8340</v>
      </c>
      <c r="D146" s="1" t="s">
        <v>569</v>
      </c>
      <c r="E146" s="47" t="s">
        <v>413</v>
      </c>
      <c r="F146" s="57">
        <v>0</v>
      </c>
      <c r="G146" s="5">
        <v>0</v>
      </c>
      <c r="H146" s="5">
        <v>0</v>
      </c>
      <c r="I146" s="5">
        <v>0</v>
      </c>
      <c r="J146" s="5">
        <v>0</v>
      </c>
      <c r="K146" s="57">
        <v>0</v>
      </c>
      <c r="L146" s="57">
        <v>0</v>
      </c>
      <c r="M146" s="5">
        <v>0</v>
      </c>
      <c r="N146" s="5">
        <v>0</v>
      </c>
      <c r="O146" s="5">
        <v>0</v>
      </c>
      <c r="P146" s="5">
        <v>0</v>
      </c>
      <c r="Q146" s="57">
        <v>0</v>
      </c>
    </row>
    <row r="147" spans="2:17" ht="13.8" hidden="1" x14ac:dyDescent="0.25">
      <c r="B147" s="154" t="s">
        <v>414</v>
      </c>
      <c r="C147" s="2">
        <v>7300</v>
      </c>
      <c r="D147" s="230" t="s">
        <v>345</v>
      </c>
      <c r="E147" s="231"/>
      <c r="F147" s="57">
        <v>0</v>
      </c>
      <c r="G147" s="34">
        <v>0</v>
      </c>
      <c r="H147" s="57">
        <v>0</v>
      </c>
      <c r="I147" s="57">
        <v>0</v>
      </c>
      <c r="J147" s="57">
        <v>0</v>
      </c>
      <c r="K147" s="57">
        <v>0</v>
      </c>
      <c r="L147" s="57">
        <v>0</v>
      </c>
      <c r="M147" s="57">
        <v>0</v>
      </c>
      <c r="N147" s="57">
        <v>0</v>
      </c>
      <c r="O147" s="57">
        <v>0</v>
      </c>
      <c r="P147" s="57">
        <v>0</v>
      </c>
      <c r="Q147" s="57">
        <v>0</v>
      </c>
    </row>
    <row r="148" spans="2:17" ht="27.6" hidden="1" x14ac:dyDescent="0.25">
      <c r="B148" s="1" t="s">
        <v>415</v>
      </c>
      <c r="C148" s="2">
        <v>7322</v>
      </c>
      <c r="D148" s="1" t="s">
        <v>570</v>
      </c>
      <c r="E148" s="47" t="s">
        <v>416</v>
      </c>
      <c r="F148" s="57">
        <v>0</v>
      </c>
      <c r="G148" s="5">
        <v>0</v>
      </c>
      <c r="H148" s="5">
        <v>0</v>
      </c>
      <c r="I148" s="5">
        <v>0</v>
      </c>
      <c r="J148" s="5">
        <v>0</v>
      </c>
      <c r="K148" s="57">
        <v>0</v>
      </c>
      <c r="L148" s="57">
        <v>0</v>
      </c>
      <c r="M148" s="5">
        <v>0</v>
      </c>
      <c r="N148" s="5">
        <v>0</v>
      </c>
      <c r="O148" s="5">
        <v>0</v>
      </c>
      <c r="P148" s="5">
        <v>0</v>
      </c>
      <c r="Q148" s="57">
        <v>0</v>
      </c>
    </row>
    <row r="149" spans="2:17" ht="13.8" hidden="1" x14ac:dyDescent="0.25">
      <c r="B149" s="154" t="s">
        <v>21</v>
      </c>
      <c r="C149" s="2">
        <v>7360</v>
      </c>
      <c r="D149" s="230" t="s">
        <v>22</v>
      </c>
      <c r="E149" s="231"/>
      <c r="F149" s="57">
        <v>0</v>
      </c>
      <c r="G149" s="34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57">
        <v>0</v>
      </c>
      <c r="P149" s="57">
        <v>0</v>
      </c>
      <c r="Q149" s="57">
        <v>0</v>
      </c>
    </row>
    <row r="150" spans="2:17" ht="41.4" hidden="1" x14ac:dyDescent="0.25">
      <c r="B150" s="1" t="s">
        <v>23</v>
      </c>
      <c r="C150" s="2">
        <v>7361</v>
      </c>
      <c r="D150" s="1" t="s">
        <v>319</v>
      </c>
      <c r="E150" s="47" t="s">
        <v>10</v>
      </c>
      <c r="F150" s="57">
        <v>0</v>
      </c>
      <c r="G150" s="5">
        <v>0</v>
      </c>
      <c r="H150" s="5">
        <v>0</v>
      </c>
      <c r="I150" s="5">
        <v>0</v>
      </c>
      <c r="J150" s="5">
        <v>0</v>
      </c>
      <c r="K150" s="57">
        <v>0</v>
      </c>
      <c r="L150" s="57">
        <v>0</v>
      </c>
      <c r="M150" s="5">
        <v>0</v>
      </c>
      <c r="N150" s="5">
        <v>0</v>
      </c>
      <c r="O150" s="5">
        <v>0</v>
      </c>
      <c r="P150" s="5">
        <v>0</v>
      </c>
      <c r="Q150" s="57">
        <v>0</v>
      </c>
    </row>
    <row r="151" spans="2:17" ht="41.4" hidden="1" x14ac:dyDescent="0.25">
      <c r="B151" s="1" t="s">
        <v>24</v>
      </c>
      <c r="C151" s="2">
        <v>7363</v>
      </c>
      <c r="D151" s="1" t="s">
        <v>319</v>
      </c>
      <c r="E151" s="47" t="s">
        <v>12</v>
      </c>
      <c r="F151" s="57">
        <v>0</v>
      </c>
      <c r="G151" s="5">
        <v>0</v>
      </c>
      <c r="H151" s="5">
        <v>0</v>
      </c>
      <c r="I151" s="5">
        <v>0</v>
      </c>
      <c r="J151" s="5">
        <v>0</v>
      </c>
      <c r="K151" s="57">
        <v>0</v>
      </c>
      <c r="L151" s="57">
        <v>0</v>
      </c>
      <c r="M151" s="5">
        <v>0</v>
      </c>
      <c r="N151" s="5">
        <v>0</v>
      </c>
      <c r="O151" s="5">
        <v>0</v>
      </c>
      <c r="P151" s="5">
        <v>0</v>
      </c>
      <c r="Q151" s="57">
        <v>0</v>
      </c>
    </row>
    <row r="152" spans="2:17" ht="13.8" hidden="1" x14ac:dyDescent="0.25">
      <c r="B152" s="1" t="s">
        <v>15</v>
      </c>
      <c r="C152" s="2">
        <v>8312</v>
      </c>
      <c r="D152" s="1" t="s">
        <v>16</v>
      </c>
      <c r="E152" s="47" t="s">
        <v>278</v>
      </c>
      <c r="F152" s="57">
        <v>0</v>
      </c>
      <c r="G152" s="5">
        <v>0</v>
      </c>
      <c r="H152" s="5">
        <v>0</v>
      </c>
      <c r="I152" s="5">
        <v>0</v>
      </c>
      <c r="J152" s="5">
        <v>0</v>
      </c>
      <c r="K152" s="57">
        <v>0</v>
      </c>
      <c r="L152" s="57">
        <v>0</v>
      </c>
      <c r="M152" s="5">
        <v>0</v>
      </c>
      <c r="N152" s="5">
        <v>0</v>
      </c>
      <c r="O152" s="5">
        <v>0</v>
      </c>
      <c r="P152" s="5">
        <v>0</v>
      </c>
      <c r="Q152" s="57">
        <v>0</v>
      </c>
    </row>
    <row r="153" spans="2:17" ht="14.25" customHeight="1" x14ac:dyDescent="0.25">
      <c r="B153" s="154" t="s">
        <v>417</v>
      </c>
      <c r="C153" s="230" t="s">
        <v>227</v>
      </c>
      <c r="D153" s="232"/>
      <c r="E153" s="231"/>
      <c r="F153" s="57">
        <v>450250631</v>
      </c>
      <c r="G153" s="57">
        <v>450250631</v>
      </c>
      <c r="H153" s="57">
        <v>208233565</v>
      </c>
      <c r="I153" s="57">
        <v>61536004</v>
      </c>
      <c r="J153" s="57">
        <v>0</v>
      </c>
      <c r="K153" s="57">
        <v>65180320</v>
      </c>
      <c r="L153" s="57">
        <v>5000000</v>
      </c>
      <c r="M153" s="57">
        <v>60180320</v>
      </c>
      <c r="N153" s="57">
        <v>291603</v>
      </c>
      <c r="O153" s="57">
        <v>72904</v>
      </c>
      <c r="P153" s="57">
        <v>5000000</v>
      </c>
      <c r="Q153" s="57">
        <v>515430951</v>
      </c>
    </row>
    <row r="154" spans="2:17" ht="15" customHeight="1" x14ac:dyDescent="0.25">
      <c r="B154" s="31" t="s">
        <v>418</v>
      </c>
      <c r="C154" s="235" t="s">
        <v>227</v>
      </c>
      <c r="D154" s="236"/>
      <c r="E154" s="237"/>
      <c r="F154" s="57">
        <v>450250631</v>
      </c>
      <c r="G154" s="33">
        <v>450250631</v>
      </c>
      <c r="H154" s="33">
        <v>208233565</v>
      </c>
      <c r="I154" s="33">
        <v>61536004</v>
      </c>
      <c r="J154" s="33">
        <v>0</v>
      </c>
      <c r="K154" s="57">
        <v>65180320</v>
      </c>
      <c r="L154" s="33">
        <v>5000000</v>
      </c>
      <c r="M154" s="33">
        <v>60180320</v>
      </c>
      <c r="N154" s="33">
        <v>291603</v>
      </c>
      <c r="O154" s="33">
        <v>72904</v>
      </c>
      <c r="P154" s="33">
        <v>5000000</v>
      </c>
      <c r="Q154" s="57">
        <v>515430951</v>
      </c>
    </row>
    <row r="155" spans="2:17" ht="14.25" customHeight="1" x14ac:dyDescent="0.25">
      <c r="B155" s="154" t="s">
        <v>419</v>
      </c>
      <c r="C155" s="6">
        <v>3000</v>
      </c>
      <c r="D155" s="230" t="s">
        <v>221</v>
      </c>
      <c r="E155" s="231"/>
      <c r="F155" s="57">
        <v>450250631</v>
      </c>
      <c r="G155" s="57">
        <v>450250631</v>
      </c>
      <c r="H155" s="57">
        <v>208233565</v>
      </c>
      <c r="I155" s="57">
        <v>61536004</v>
      </c>
      <c r="J155" s="57">
        <v>0</v>
      </c>
      <c r="K155" s="57">
        <v>65180320</v>
      </c>
      <c r="L155" s="57">
        <v>5000000</v>
      </c>
      <c r="M155" s="57">
        <v>60180320</v>
      </c>
      <c r="N155" s="57">
        <v>291603</v>
      </c>
      <c r="O155" s="57">
        <v>72904</v>
      </c>
      <c r="P155" s="57">
        <v>5000000</v>
      </c>
      <c r="Q155" s="57">
        <v>515430951</v>
      </c>
    </row>
    <row r="156" spans="2:17" ht="25.5" hidden="1" customHeight="1" x14ac:dyDescent="0.25">
      <c r="B156" s="1"/>
      <c r="C156" s="2"/>
      <c r="D156" s="1"/>
      <c r="E156" s="3"/>
      <c r="F156" s="57">
        <v>0</v>
      </c>
      <c r="G156" s="5">
        <v>0</v>
      </c>
      <c r="H156" s="5">
        <v>0</v>
      </c>
      <c r="I156" s="5">
        <v>0</v>
      </c>
      <c r="J156" s="5">
        <v>0</v>
      </c>
      <c r="K156" s="57">
        <v>0</v>
      </c>
      <c r="L156" s="5">
        <v>0</v>
      </c>
      <c r="M156" s="5">
        <v>0</v>
      </c>
      <c r="N156" s="185">
        <v>0</v>
      </c>
      <c r="O156" s="185">
        <v>0</v>
      </c>
      <c r="P156" s="185">
        <v>0</v>
      </c>
      <c r="Q156" s="186">
        <v>0</v>
      </c>
    </row>
    <row r="157" spans="2:17" ht="15" hidden="1" customHeight="1" x14ac:dyDescent="0.25">
      <c r="B157" s="1"/>
      <c r="C157" s="2"/>
      <c r="D157" s="1"/>
      <c r="E157" s="3"/>
      <c r="F157" s="57">
        <v>0</v>
      </c>
      <c r="G157" s="5">
        <v>0</v>
      </c>
      <c r="H157" s="5">
        <v>0</v>
      </c>
      <c r="I157" s="5">
        <v>0</v>
      </c>
      <c r="J157" s="5">
        <v>0</v>
      </c>
      <c r="K157" s="57">
        <v>0</v>
      </c>
      <c r="L157" s="5">
        <v>0</v>
      </c>
      <c r="M157" s="5">
        <v>0</v>
      </c>
      <c r="N157" s="185">
        <v>0</v>
      </c>
      <c r="O157" s="185">
        <v>0</v>
      </c>
      <c r="P157" s="185">
        <v>0</v>
      </c>
      <c r="Q157" s="186">
        <v>0</v>
      </c>
    </row>
    <row r="158" spans="2:17" ht="64.5" customHeight="1" x14ac:dyDescent="0.25">
      <c r="B158" s="154" t="s">
        <v>420</v>
      </c>
      <c r="C158" s="6" t="s">
        <v>222</v>
      </c>
      <c r="D158" s="36"/>
      <c r="E158" s="52" t="s">
        <v>596</v>
      </c>
      <c r="F158" s="57">
        <v>320036132</v>
      </c>
      <c r="G158" s="57">
        <v>320036132</v>
      </c>
      <c r="H158" s="57">
        <v>179291116</v>
      </c>
      <c r="I158" s="57">
        <v>56635637</v>
      </c>
      <c r="J158" s="57">
        <v>0</v>
      </c>
      <c r="K158" s="57">
        <v>65180320</v>
      </c>
      <c r="L158" s="57">
        <v>5000000</v>
      </c>
      <c r="M158" s="57">
        <v>60180320</v>
      </c>
      <c r="N158" s="57">
        <v>291603</v>
      </c>
      <c r="O158" s="57">
        <v>72904</v>
      </c>
      <c r="P158" s="57">
        <v>5000000</v>
      </c>
      <c r="Q158" s="57">
        <v>385216452</v>
      </c>
    </row>
    <row r="159" spans="2:17" ht="41.4" hidden="1" x14ac:dyDescent="0.25">
      <c r="B159" s="1" t="s">
        <v>421</v>
      </c>
      <c r="C159" s="2">
        <v>3101</v>
      </c>
      <c r="D159" s="1" t="s">
        <v>465</v>
      </c>
      <c r="E159" s="3" t="s">
        <v>223</v>
      </c>
      <c r="F159" s="57">
        <v>32567280</v>
      </c>
      <c r="G159" s="5">
        <v>32567280</v>
      </c>
      <c r="H159" s="5">
        <v>15381707</v>
      </c>
      <c r="I159" s="5">
        <v>3908500</v>
      </c>
      <c r="J159" s="5">
        <v>0</v>
      </c>
      <c r="K159" s="57">
        <v>11904000</v>
      </c>
      <c r="L159" s="5">
        <v>0</v>
      </c>
      <c r="M159" s="5">
        <v>11904000</v>
      </c>
      <c r="N159" s="5">
        <v>0</v>
      </c>
      <c r="O159" s="5">
        <v>0</v>
      </c>
      <c r="P159" s="5">
        <v>0</v>
      </c>
      <c r="Q159" s="57">
        <v>44471280</v>
      </c>
    </row>
    <row r="160" spans="2:17" ht="82.8" x14ac:dyDescent="0.25">
      <c r="B160" s="1" t="s">
        <v>422</v>
      </c>
      <c r="C160" s="2">
        <v>3102</v>
      </c>
      <c r="D160" s="1" t="s">
        <v>466</v>
      </c>
      <c r="E160" s="3" t="s">
        <v>625</v>
      </c>
      <c r="F160" s="57">
        <v>274535677</v>
      </c>
      <c r="G160" s="5">
        <v>274535677</v>
      </c>
      <c r="H160" s="5">
        <v>159642215</v>
      </c>
      <c r="I160" s="5">
        <v>51490801</v>
      </c>
      <c r="J160" s="5">
        <v>0</v>
      </c>
      <c r="K160" s="57">
        <v>53276320</v>
      </c>
      <c r="L160" s="5">
        <v>5000000</v>
      </c>
      <c r="M160" s="5">
        <v>48276320</v>
      </c>
      <c r="N160" s="5">
        <v>291603</v>
      </c>
      <c r="O160" s="5">
        <v>72904</v>
      </c>
      <c r="P160" s="5">
        <v>5000000</v>
      </c>
      <c r="Q160" s="57">
        <v>327811997</v>
      </c>
    </row>
    <row r="161" spans="1:17" ht="34.5" hidden="1" customHeight="1" x14ac:dyDescent="0.25">
      <c r="B161" s="1" t="s">
        <v>25</v>
      </c>
      <c r="C161" s="2">
        <v>3105</v>
      </c>
      <c r="D161" s="155" t="s">
        <v>26</v>
      </c>
      <c r="E161" s="3" t="s">
        <v>27</v>
      </c>
      <c r="F161" s="57">
        <v>12933175</v>
      </c>
      <c r="G161" s="5">
        <v>12933175</v>
      </c>
      <c r="H161" s="5">
        <v>4267194</v>
      </c>
      <c r="I161" s="5">
        <v>1236336</v>
      </c>
      <c r="J161" s="5">
        <v>0</v>
      </c>
      <c r="K161" s="57">
        <v>0</v>
      </c>
      <c r="L161" s="57">
        <v>0</v>
      </c>
      <c r="M161" s="5">
        <v>0</v>
      </c>
      <c r="N161" s="5">
        <v>0</v>
      </c>
      <c r="O161" s="5">
        <v>0</v>
      </c>
      <c r="P161" s="5">
        <v>0</v>
      </c>
      <c r="Q161" s="57">
        <v>12933175</v>
      </c>
    </row>
    <row r="162" spans="1:17" ht="31.5" hidden="1" customHeight="1" x14ac:dyDescent="0.25">
      <c r="B162" s="154" t="s">
        <v>423</v>
      </c>
      <c r="C162" s="154">
        <v>3110</v>
      </c>
      <c r="D162" s="230" t="s">
        <v>224</v>
      </c>
      <c r="E162" s="231"/>
      <c r="F162" s="57">
        <v>0</v>
      </c>
      <c r="G162" s="57">
        <v>0</v>
      </c>
      <c r="H162" s="57">
        <v>0</v>
      </c>
      <c r="I162" s="57">
        <v>0</v>
      </c>
      <c r="J162" s="57">
        <v>0</v>
      </c>
      <c r="K162" s="57">
        <v>0</v>
      </c>
      <c r="L162" s="57">
        <v>0</v>
      </c>
      <c r="M162" s="57">
        <v>0</v>
      </c>
      <c r="N162" s="57">
        <v>0</v>
      </c>
      <c r="O162" s="57">
        <v>0</v>
      </c>
      <c r="P162" s="57">
        <v>0</v>
      </c>
      <c r="Q162" s="57">
        <v>0</v>
      </c>
    </row>
    <row r="163" spans="1:17" ht="79.5" hidden="1" customHeight="1" x14ac:dyDescent="0.25">
      <c r="A163" s="35"/>
      <c r="B163" s="1" t="s">
        <v>424</v>
      </c>
      <c r="C163" s="2">
        <v>3111</v>
      </c>
      <c r="D163" s="1" t="s">
        <v>467</v>
      </c>
      <c r="E163" s="3" t="s">
        <v>497</v>
      </c>
      <c r="F163" s="57">
        <v>0</v>
      </c>
      <c r="G163" s="5">
        <v>0</v>
      </c>
      <c r="H163" s="5">
        <v>0</v>
      </c>
      <c r="I163" s="188">
        <v>0</v>
      </c>
      <c r="J163" s="188">
        <v>0</v>
      </c>
      <c r="K163" s="188">
        <v>0</v>
      </c>
      <c r="L163" s="189">
        <v>0</v>
      </c>
      <c r="M163" s="57">
        <v>0</v>
      </c>
      <c r="N163" s="5">
        <v>0</v>
      </c>
      <c r="O163" s="5">
        <v>0</v>
      </c>
      <c r="P163" s="188">
        <v>0</v>
      </c>
      <c r="Q163" s="188">
        <v>0</v>
      </c>
    </row>
    <row r="164" spans="1:17" ht="33" hidden="1" customHeight="1" x14ac:dyDescent="0.25">
      <c r="B164" s="154" t="s">
        <v>429</v>
      </c>
      <c r="C164" s="154">
        <v>3120</v>
      </c>
      <c r="E164" s="121" t="s">
        <v>225</v>
      </c>
      <c r="F164" s="57">
        <v>8170960</v>
      </c>
      <c r="G164" s="57">
        <v>8170960</v>
      </c>
      <c r="H164" s="57">
        <v>5267000</v>
      </c>
      <c r="I164" s="57">
        <v>289275</v>
      </c>
      <c r="J164" s="57">
        <v>0</v>
      </c>
      <c r="K164" s="57">
        <v>0</v>
      </c>
      <c r="L164" s="57">
        <v>0</v>
      </c>
      <c r="M164" s="57">
        <v>0</v>
      </c>
      <c r="N164" s="57">
        <v>0</v>
      </c>
      <c r="O164" s="57">
        <v>0</v>
      </c>
      <c r="P164" s="57">
        <v>0</v>
      </c>
      <c r="Q164" s="57">
        <v>8170960</v>
      </c>
    </row>
    <row r="165" spans="1:17" ht="27.6" hidden="1" x14ac:dyDescent="0.25">
      <c r="A165" s="35"/>
      <c r="B165" s="1" t="s">
        <v>430</v>
      </c>
      <c r="C165" s="2">
        <v>3121</v>
      </c>
      <c r="D165" s="1" t="s">
        <v>467</v>
      </c>
      <c r="E165" s="3" t="s">
        <v>542</v>
      </c>
      <c r="F165" s="57">
        <v>7676619</v>
      </c>
      <c r="G165" s="5">
        <v>7676619</v>
      </c>
      <c r="H165" s="5">
        <v>5267000</v>
      </c>
      <c r="I165" s="5">
        <v>289275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7676619</v>
      </c>
    </row>
    <row r="166" spans="1:17" ht="15" hidden="1" customHeight="1" x14ac:dyDescent="0.25">
      <c r="A166" s="35"/>
      <c r="B166" s="1"/>
      <c r="C166" s="2"/>
      <c r="D166" s="1"/>
      <c r="E166" s="3"/>
      <c r="F166" s="57">
        <v>0</v>
      </c>
      <c r="G166" s="5">
        <v>0</v>
      </c>
      <c r="H166" s="5">
        <v>0</v>
      </c>
      <c r="I166" s="188">
        <v>0</v>
      </c>
      <c r="J166" s="188">
        <v>0</v>
      </c>
      <c r="K166" s="188">
        <v>0</v>
      </c>
      <c r="L166" s="189">
        <v>0</v>
      </c>
      <c r="M166" s="57">
        <v>0</v>
      </c>
      <c r="N166" s="5">
        <v>0</v>
      </c>
      <c r="O166" s="5">
        <v>0</v>
      </c>
      <c r="P166" s="188">
        <v>0</v>
      </c>
      <c r="Q166" s="188">
        <v>0</v>
      </c>
    </row>
    <row r="167" spans="1:17" ht="35.25" hidden="1" customHeight="1" x14ac:dyDescent="0.25">
      <c r="A167" s="35"/>
      <c r="B167" s="1" t="s">
        <v>431</v>
      </c>
      <c r="C167" s="2">
        <v>3122</v>
      </c>
      <c r="D167" s="1" t="s">
        <v>467</v>
      </c>
      <c r="E167" s="3" t="s">
        <v>261</v>
      </c>
      <c r="F167" s="57">
        <v>59500</v>
      </c>
      <c r="G167" s="5">
        <v>59500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7">
        <v>0</v>
      </c>
      <c r="N167" s="5">
        <v>0</v>
      </c>
      <c r="O167" s="5">
        <v>0</v>
      </c>
      <c r="P167" s="5">
        <v>0</v>
      </c>
      <c r="Q167" s="5">
        <v>59500</v>
      </c>
    </row>
    <row r="168" spans="1:17" ht="21.75" hidden="1" customHeight="1" x14ac:dyDescent="0.25">
      <c r="B168" s="1" t="s">
        <v>432</v>
      </c>
      <c r="C168" s="2">
        <v>3123</v>
      </c>
      <c r="D168" s="1" t="s">
        <v>467</v>
      </c>
      <c r="E168" s="3" t="s">
        <v>268</v>
      </c>
      <c r="F168" s="57">
        <v>434841</v>
      </c>
      <c r="G168" s="5">
        <v>434841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7">
        <v>0</v>
      </c>
      <c r="N168" s="5">
        <v>0</v>
      </c>
      <c r="O168" s="5">
        <v>0</v>
      </c>
      <c r="P168" s="5">
        <v>0</v>
      </c>
      <c r="Q168" s="57">
        <v>434841</v>
      </c>
    </row>
    <row r="169" spans="1:17" ht="35.25" hidden="1" customHeight="1" x14ac:dyDescent="0.25">
      <c r="B169" s="154" t="s">
        <v>425</v>
      </c>
      <c r="C169" s="6">
        <v>3130</v>
      </c>
      <c r="E169" s="121" t="s">
        <v>262</v>
      </c>
      <c r="F169" s="57">
        <v>4001751</v>
      </c>
      <c r="G169" s="57">
        <v>4001751</v>
      </c>
      <c r="H169" s="57">
        <v>2001130</v>
      </c>
      <c r="I169" s="57">
        <v>377516</v>
      </c>
      <c r="J169" s="57">
        <v>0</v>
      </c>
      <c r="K169" s="57">
        <v>0</v>
      </c>
      <c r="L169" s="57">
        <v>0</v>
      </c>
      <c r="M169" s="57">
        <v>0</v>
      </c>
      <c r="N169" s="57">
        <v>0</v>
      </c>
      <c r="O169" s="57">
        <v>0</v>
      </c>
      <c r="P169" s="57">
        <v>0</v>
      </c>
      <c r="Q169" s="57">
        <v>4001751</v>
      </c>
    </row>
    <row r="170" spans="1:17" ht="50.25" hidden="1" customHeight="1" x14ac:dyDescent="0.25">
      <c r="B170" s="1" t="s">
        <v>426</v>
      </c>
      <c r="C170" s="2">
        <v>3131</v>
      </c>
      <c r="D170" s="1" t="s">
        <v>467</v>
      </c>
      <c r="E170" s="3" t="s">
        <v>263</v>
      </c>
      <c r="F170" s="57">
        <v>304781</v>
      </c>
      <c r="G170" s="5">
        <v>304781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188">
        <v>304781</v>
      </c>
    </row>
    <row r="171" spans="1:17" ht="29.25" hidden="1" customHeight="1" x14ac:dyDescent="0.25">
      <c r="B171" s="1" t="s">
        <v>427</v>
      </c>
      <c r="C171" s="2">
        <v>3133</v>
      </c>
      <c r="D171" s="1" t="s">
        <v>331</v>
      </c>
      <c r="E171" s="3" t="s">
        <v>433</v>
      </c>
      <c r="F171" s="57">
        <v>3696970</v>
      </c>
      <c r="G171" s="5">
        <v>3696970</v>
      </c>
      <c r="H171" s="5">
        <v>2001130</v>
      </c>
      <c r="I171" s="5">
        <v>377516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3696970</v>
      </c>
    </row>
    <row r="172" spans="1:17" ht="81" hidden="1" customHeight="1" x14ac:dyDescent="0.25">
      <c r="A172" s="35"/>
      <c r="B172" s="1" t="s">
        <v>428</v>
      </c>
      <c r="C172" s="2">
        <v>3140</v>
      </c>
      <c r="D172" s="1" t="s">
        <v>467</v>
      </c>
      <c r="E172" s="3" t="s">
        <v>543</v>
      </c>
      <c r="F172" s="57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7">
        <v>0</v>
      </c>
      <c r="N172" s="5">
        <v>0</v>
      </c>
      <c r="O172" s="5">
        <v>0</v>
      </c>
      <c r="P172" s="5">
        <v>0</v>
      </c>
      <c r="Q172" s="5">
        <v>0</v>
      </c>
    </row>
    <row r="173" spans="1:17" ht="35.25" hidden="1" customHeight="1" x14ac:dyDescent="0.25">
      <c r="B173" s="154" t="s">
        <v>5</v>
      </c>
      <c r="C173" s="6">
        <v>3190</v>
      </c>
      <c r="D173" s="153"/>
      <c r="E173" s="36" t="s">
        <v>581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57">
        <v>0</v>
      </c>
      <c r="P173" s="57">
        <v>0</v>
      </c>
      <c r="Q173" s="57">
        <v>0</v>
      </c>
    </row>
    <row r="174" spans="1:17" ht="45" hidden="1" customHeight="1" x14ac:dyDescent="0.25">
      <c r="B174" s="1" t="s">
        <v>6</v>
      </c>
      <c r="C174" s="2">
        <v>3192</v>
      </c>
      <c r="D174" s="155" t="s">
        <v>468</v>
      </c>
      <c r="E174" s="3" t="s">
        <v>544</v>
      </c>
      <c r="F174" s="57">
        <v>0</v>
      </c>
      <c r="G174" s="5">
        <v>0</v>
      </c>
      <c r="H174" s="5">
        <v>0</v>
      </c>
      <c r="I174" s="5">
        <v>0</v>
      </c>
      <c r="J174" s="5">
        <v>0</v>
      </c>
      <c r="K174" s="57">
        <v>0</v>
      </c>
      <c r="L174" s="57">
        <v>0</v>
      </c>
      <c r="M174" s="5">
        <v>0</v>
      </c>
      <c r="N174" s="5">
        <v>0</v>
      </c>
      <c r="O174" s="5">
        <v>0</v>
      </c>
      <c r="P174" s="5">
        <v>0</v>
      </c>
      <c r="Q174" s="57">
        <v>0</v>
      </c>
    </row>
    <row r="175" spans="1:17" ht="45" hidden="1" customHeight="1" x14ac:dyDescent="0.25">
      <c r="A175" s="35"/>
      <c r="B175" s="1" t="s">
        <v>597</v>
      </c>
      <c r="C175" s="2">
        <v>3200</v>
      </c>
      <c r="D175" s="155" t="s">
        <v>469</v>
      </c>
      <c r="E175" s="3" t="s">
        <v>226</v>
      </c>
      <c r="F175" s="57">
        <v>10823654</v>
      </c>
      <c r="G175" s="5">
        <v>10823654</v>
      </c>
      <c r="H175" s="5">
        <v>7692660</v>
      </c>
      <c r="I175" s="5">
        <v>422963</v>
      </c>
      <c r="J175" s="5">
        <v>0</v>
      </c>
      <c r="K175" s="57">
        <v>0</v>
      </c>
      <c r="L175" s="57">
        <v>0</v>
      </c>
      <c r="M175" s="5">
        <v>0</v>
      </c>
      <c r="N175" s="5">
        <v>0</v>
      </c>
      <c r="O175" s="5">
        <v>0</v>
      </c>
      <c r="P175" s="5">
        <v>0</v>
      </c>
      <c r="Q175" s="57">
        <v>10823654</v>
      </c>
    </row>
    <row r="176" spans="1:17" ht="15" customHeight="1" x14ac:dyDescent="0.25">
      <c r="B176" s="154" t="s">
        <v>598</v>
      </c>
      <c r="C176" s="6">
        <v>3240</v>
      </c>
      <c r="D176" s="154"/>
      <c r="E176" s="157" t="s">
        <v>314</v>
      </c>
      <c r="F176" s="57">
        <v>107218134</v>
      </c>
      <c r="G176" s="57">
        <v>107218134</v>
      </c>
      <c r="H176" s="57">
        <v>13981659</v>
      </c>
      <c r="I176" s="57">
        <v>3810613</v>
      </c>
      <c r="J176" s="57">
        <v>0</v>
      </c>
      <c r="K176" s="57">
        <v>0</v>
      </c>
      <c r="L176" s="57">
        <v>0</v>
      </c>
      <c r="M176" s="57">
        <v>0</v>
      </c>
      <c r="N176" s="57">
        <v>0</v>
      </c>
      <c r="O176" s="57">
        <v>0</v>
      </c>
      <c r="P176" s="57">
        <v>0</v>
      </c>
      <c r="Q176" s="57">
        <v>107218134</v>
      </c>
    </row>
    <row r="177" spans="1:17" ht="27.6" hidden="1" x14ac:dyDescent="0.25">
      <c r="B177" s="1" t="s">
        <v>599</v>
      </c>
      <c r="C177" s="2">
        <v>3241</v>
      </c>
      <c r="D177" s="1" t="s">
        <v>469</v>
      </c>
      <c r="E177" s="3" t="s">
        <v>601</v>
      </c>
      <c r="F177" s="57">
        <v>27808881</v>
      </c>
      <c r="G177" s="5">
        <v>27808881</v>
      </c>
      <c r="H177" s="5">
        <v>13981659</v>
      </c>
      <c r="I177" s="5">
        <v>3810613</v>
      </c>
      <c r="J177" s="5">
        <v>0</v>
      </c>
      <c r="K177" s="57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7">
        <v>27808881</v>
      </c>
    </row>
    <row r="178" spans="1:17" ht="27.6" x14ac:dyDescent="0.25">
      <c r="B178" s="1" t="s">
        <v>600</v>
      </c>
      <c r="C178" s="2">
        <v>3242</v>
      </c>
      <c r="D178" s="1" t="s">
        <v>469</v>
      </c>
      <c r="E178" s="3" t="s">
        <v>584</v>
      </c>
      <c r="F178" s="57">
        <v>79409253</v>
      </c>
      <c r="G178" s="5">
        <v>79409253</v>
      </c>
      <c r="H178" s="5">
        <v>0</v>
      </c>
      <c r="I178" s="5">
        <v>0</v>
      </c>
      <c r="J178" s="5">
        <v>0</v>
      </c>
      <c r="K178" s="57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7">
        <v>79409253</v>
      </c>
    </row>
    <row r="179" spans="1:17" ht="68.25" hidden="1" customHeight="1" x14ac:dyDescent="0.25">
      <c r="B179" s="1"/>
      <c r="C179" s="2"/>
      <c r="D179" s="1"/>
      <c r="E179" s="3" t="s">
        <v>159</v>
      </c>
      <c r="F179" s="5">
        <v>0</v>
      </c>
      <c r="G179" s="5">
        <v>0</v>
      </c>
      <c r="H179" s="188">
        <v>0</v>
      </c>
      <c r="I179" s="188">
        <v>0</v>
      </c>
      <c r="J179" s="189">
        <v>0</v>
      </c>
      <c r="K179" s="5">
        <v>0</v>
      </c>
      <c r="L179" s="188">
        <v>0</v>
      </c>
      <c r="M179" s="188">
        <v>0</v>
      </c>
      <c r="N179" s="188">
        <v>0</v>
      </c>
      <c r="O179" s="189">
        <v>0</v>
      </c>
      <c r="P179" s="5">
        <v>0</v>
      </c>
      <c r="Q179" s="5">
        <v>0</v>
      </c>
    </row>
    <row r="180" spans="1:17" ht="14.25" hidden="1" customHeight="1" x14ac:dyDescent="0.25">
      <c r="B180" s="154" t="s">
        <v>434</v>
      </c>
      <c r="C180" s="6">
        <v>7300</v>
      </c>
      <c r="D180" s="230" t="s">
        <v>345</v>
      </c>
      <c r="E180" s="231"/>
      <c r="F180" s="57">
        <v>0</v>
      </c>
      <c r="G180" s="57">
        <v>0</v>
      </c>
      <c r="H180" s="190">
        <v>0</v>
      </c>
      <c r="I180" s="190">
        <v>0</v>
      </c>
      <c r="J180" s="212">
        <v>0</v>
      </c>
      <c r="K180" s="213">
        <v>0</v>
      </c>
      <c r="L180" s="57">
        <v>0</v>
      </c>
      <c r="M180" s="57">
        <v>0</v>
      </c>
      <c r="N180" s="190">
        <v>0</v>
      </c>
      <c r="O180" s="190">
        <v>0</v>
      </c>
      <c r="P180" s="212">
        <v>0</v>
      </c>
      <c r="Q180" s="213">
        <v>0</v>
      </c>
    </row>
    <row r="181" spans="1:17" ht="30" hidden="1" customHeight="1" x14ac:dyDescent="0.25">
      <c r="B181" s="1" t="s">
        <v>435</v>
      </c>
      <c r="C181" s="2">
        <v>7323</v>
      </c>
      <c r="D181" s="1" t="s">
        <v>570</v>
      </c>
      <c r="E181" s="3" t="s">
        <v>436</v>
      </c>
      <c r="F181" s="5">
        <v>0</v>
      </c>
      <c r="G181" s="5">
        <v>0</v>
      </c>
      <c r="H181" s="5">
        <v>0</v>
      </c>
      <c r="I181" s="188">
        <v>0</v>
      </c>
      <c r="J181" s="188">
        <v>0</v>
      </c>
      <c r="K181" s="188">
        <v>0</v>
      </c>
      <c r="L181" s="189">
        <v>0</v>
      </c>
      <c r="M181" s="5">
        <v>0</v>
      </c>
      <c r="N181" s="5">
        <v>0</v>
      </c>
      <c r="O181" s="5">
        <v>0</v>
      </c>
      <c r="P181" s="188">
        <v>0</v>
      </c>
      <c r="Q181" s="188">
        <v>0</v>
      </c>
    </row>
    <row r="182" spans="1:17" ht="14.25" hidden="1" customHeight="1" x14ac:dyDescent="0.25">
      <c r="B182" s="154" t="s">
        <v>28</v>
      </c>
      <c r="C182" s="6">
        <v>7360</v>
      </c>
      <c r="D182" s="230" t="s">
        <v>29</v>
      </c>
      <c r="E182" s="231"/>
      <c r="F182" s="57">
        <v>0</v>
      </c>
      <c r="G182" s="57">
        <v>0</v>
      </c>
      <c r="H182" s="190">
        <v>0</v>
      </c>
      <c r="I182" s="190">
        <v>0</v>
      </c>
      <c r="J182" s="212">
        <v>0</v>
      </c>
      <c r="K182" s="213">
        <v>0</v>
      </c>
      <c r="L182" s="57">
        <v>0</v>
      </c>
      <c r="M182" s="57">
        <v>0</v>
      </c>
      <c r="N182" s="190">
        <v>0</v>
      </c>
      <c r="O182" s="190">
        <v>0</v>
      </c>
      <c r="P182" s="212">
        <v>0</v>
      </c>
      <c r="Q182" s="213">
        <v>0</v>
      </c>
    </row>
    <row r="183" spans="1:17" ht="45" hidden="1" customHeight="1" x14ac:dyDescent="0.25">
      <c r="B183" s="1" t="s">
        <v>30</v>
      </c>
      <c r="C183" s="2">
        <v>7361</v>
      </c>
      <c r="D183" s="1" t="s">
        <v>319</v>
      </c>
      <c r="E183" s="3" t="s">
        <v>10</v>
      </c>
      <c r="F183" s="5">
        <v>0</v>
      </c>
      <c r="G183" s="5">
        <v>0</v>
      </c>
      <c r="H183" s="5">
        <v>0</v>
      </c>
      <c r="I183" s="188">
        <v>0</v>
      </c>
      <c r="J183" s="188">
        <v>0</v>
      </c>
      <c r="K183" s="188">
        <v>0</v>
      </c>
      <c r="L183" s="189">
        <v>0</v>
      </c>
      <c r="M183" s="5">
        <v>0</v>
      </c>
      <c r="N183" s="5">
        <v>0</v>
      </c>
      <c r="O183" s="5">
        <v>0</v>
      </c>
      <c r="P183" s="188">
        <v>0</v>
      </c>
      <c r="Q183" s="188">
        <v>0</v>
      </c>
    </row>
    <row r="184" spans="1:17" ht="45" hidden="1" customHeight="1" x14ac:dyDescent="0.25">
      <c r="B184" s="1" t="s">
        <v>31</v>
      </c>
      <c r="C184" s="2">
        <v>7363</v>
      </c>
      <c r="D184" s="1" t="s">
        <v>319</v>
      </c>
      <c r="E184" s="3" t="s">
        <v>12</v>
      </c>
      <c r="F184" s="5">
        <v>0</v>
      </c>
      <c r="G184" s="5">
        <v>0</v>
      </c>
      <c r="H184" s="5">
        <v>0</v>
      </c>
      <c r="I184" s="188">
        <v>0</v>
      </c>
      <c r="J184" s="188">
        <v>0</v>
      </c>
      <c r="K184" s="188">
        <v>0</v>
      </c>
      <c r="L184" s="189">
        <v>0</v>
      </c>
      <c r="M184" s="5">
        <v>0</v>
      </c>
      <c r="N184" s="5">
        <v>0</v>
      </c>
      <c r="O184" s="5">
        <v>0</v>
      </c>
      <c r="P184" s="188">
        <v>0</v>
      </c>
      <c r="Q184" s="188">
        <v>0</v>
      </c>
    </row>
    <row r="185" spans="1:17" ht="21.75" hidden="1" customHeight="1" x14ac:dyDescent="0.25">
      <c r="A185" s="35"/>
      <c r="B185" s="154" t="s">
        <v>437</v>
      </c>
      <c r="C185" s="233" t="s">
        <v>230</v>
      </c>
      <c r="D185" s="241"/>
      <c r="E185" s="234"/>
      <c r="F185" s="57">
        <v>15093364</v>
      </c>
      <c r="G185" s="57">
        <v>15093364</v>
      </c>
      <c r="H185" s="57">
        <v>9055300</v>
      </c>
      <c r="I185" s="57">
        <v>1452400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7">
        <v>0</v>
      </c>
      <c r="Q185" s="57">
        <v>15093364</v>
      </c>
    </row>
    <row r="186" spans="1:17" ht="21.75" hidden="1" customHeight="1" x14ac:dyDescent="0.25">
      <c r="A186" s="35"/>
      <c r="B186" s="31" t="s">
        <v>438</v>
      </c>
      <c r="C186" s="245" t="s">
        <v>230</v>
      </c>
      <c r="D186" s="246"/>
      <c r="E186" s="247"/>
      <c r="F186" s="57">
        <v>15093364</v>
      </c>
      <c r="G186" s="33">
        <v>15093364</v>
      </c>
      <c r="H186" s="33">
        <v>9055300</v>
      </c>
      <c r="I186" s="33">
        <v>1452400</v>
      </c>
      <c r="J186" s="33">
        <v>0</v>
      </c>
      <c r="K186" s="57">
        <v>0</v>
      </c>
      <c r="L186" s="57">
        <v>0</v>
      </c>
      <c r="M186" s="33">
        <v>0</v>
      </c>
      <c r="N186" s="33">
        <v>0</v>
      </c>
      <c r="O186" s="33">
        <v>0</v>
      </c>
      <c r="P186" s="33">
        <v>0</v>
      </c>
      <c r="Q186" s="57">
        <v>15093364</v>
      </c>
    </row>
    <row r="187" spans="1:17" ht="19.5" hidden="1" customHeight="1" x14ac:dyDescent="0.25">
      <c r="A187" s="35"/>
      <c r="B187" s="154" t="s">
        <v>439</v>
      </c>
      <c r="C187" s="6" t="s">
        <v>220</v>
      </c>
      <c r="D187" s="233" t="s">
        <v>221</v>
      </c>
      <c r="E187" s="234"/>
      <c r="F187" s="57">
        <v>15093364</v>
      </c>
      <c r="G187" s="5">
        <v>15093364</v>
      </c>
      <c r="H187" s="5">
        <v>9055300</v>
      </c>
      <c r="I187" s="5">
        <v>1452400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7">
        <v>15093364</v>
      </c>
    </row>
    <row r="188" spans="1:17" s="35" customFormat="1" ht="32.25" hidden="1" customHeight="1" x14ac:dyDescent="0.25">
      <c r="B188" s="154" t="s">
        <v>440</v>
      </c>
      <c r="C188" s="6" t="s">
        <v>228</v>
      </c>
      <c r="E188" s="122" t="s">
        <v>224</v>
      </c>
      <c r="F188" s="57">
        <v>15093364</v>
      </c>
      <c r="G188" s="57">
        <v>15093364</v>
      </c>
      <c r="H188" s="57">
        <v>9055300</v>
      </c>
      <c r="I188" s="57">
        <v>1452400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57">
        <v>0</v>
      </c>
      <c r="P188" s="57">
        <v>0</v>
      </c>
      <c r="Q188" s="57">
        <v>15093364</v>
      </c>
    </row>
    <row r="189" spans="1:17" ht="80.25" hidden="1" customHeight="1" x14ac:dyDescent="0.25">
      <c r="B189" s="1" t="s">
        <v>441</v>
      </c>
      <c r="C189" s="2" t="s">
        <v>229</v>
      </c>
      <c r="D189" s="1" t="s">
        <v>467</v>
      </c>
      <c r="E189" s="3" t="s">
        <v>497</v>
      </c>
      <c r="F189" s="57">
        <v>15093364</v>
      </c>
      <c r="G189" s="5">
        <v>15093364</v>
      </c>
      <c r="H189" s="5">
        <v>9055300</v>
      </c>
      <c r="I189" s="5">
        <v>1452400</v>
      </c>
      <c r="J189" s="5">
        <v>0</v>
      </c>
      <c r="K189" s="57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7">
        <v>15093364</v>
      </c>
    </row>
    <row r="190" spans="1:17" ht="14.25" hidden="1" customHeight="1" x14ac:dyDescent="0.25">
      <c r="B190" s="62" t="s">
        <v>442</v>
      </c>
      <c r="C190" s="242" t="s">
        <v>249</v>
      </c>
      <c r="D190" s="243"/>
      <c r="E190" s="244"/>
      <c r="F190" s="29">
        <v>520000</v>
      </c>
      <c r="G190" s="29">
        <v>520000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v>520000</v>
      </c>
    </row>
    <row r="191" spans="1:17" ht="15" hidden="1" customHeight="1" x14ac:dyDescent="0.25">
      <c r="B191" s="31" t="s">
        <v>443</v>
      </c>
      <c r="C191" s="235" t="s">
        <v>249</v>
      </c>
      <c r="D191" s="236"/>
      <c r="E191" s="237"/>
      <c r="F191" s="57">
        <v>520000</v>
      </c>
      <c r="G191" s="33">
        <v>520000</v>
      </c>
      <c r="H191" s="33">
        <v>0</v>
      </c>
      <c r="I191" s="33">
        <v>0</v>
      </c>
      <c r="J191" s="33">
        <v>0</v>
      </c>
      <c r="K191" s="57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0</v>
      </c>
      <c r="Q191" s="57">
        <v>520000</v>
      </c>
    </row>
    <row r="192" spans="1:17" ht="14.25" hidden="1" customHeight="1" x14ac:dyDescent="0.25">
      <c r="B192" s="154" t="s">
        <v>444</v>
      </c>
      <c r="C192" s="6">
        <v>4000</v>
      </c>
      <c r="D192" s="248" t="s">
        <v>219</v>
      </c>
      <c r="E192" s="249"/>
      <c r="F192" s="57">
        <v>520000</v>
      </c>
      <c r="G192" s="196">
        <v>520000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57">
        <v>0</v>
      </c>
      <c r="P192" s="57">
        <v>0</v>
      </c>
      <c r="Q192" s="57">
        <v>520000</v>
      </c>
    </row>
    <row r="193" spans="1:17" ht="30" hidden="1" customHeight="1" x14ac:dyDescent="0.25">
      <c r="B193" s="154" t="s">
        <v>445</v>
      </c>
      <c r="C193" s="6">
        <v>4080</v>
      </c>
      <c r="D193" s="154" t="s">
        <v>473</v>
      </c>
      <c r="E193" s="36" t="s">
        <v>479</v>
      </c>
      <c r="F193" s="57">
        <v>520000</v>
      </c>
      <c r="G193" s="57">
        <v>520000</v>
      </c>
      <c r="H193" s="57">
        <v>0</v>
      </c>
      <c r="I193" s="57">
        <v>0</v>
      </c>
      <c r="J193" s="57">
        <v>0</v>
      </c>
      <c r="K193" s="57">
        <v>0</v>
      </c>
      <c r="L193" s="187">
        <v>0</v>
      </c>
      <c r="M193" s="187">
        <v>0</v>
      </c>
      <c r="N193" s="187">
        <v>0</v>
      </c>
      <c r="O193" s="187">
        <v>0</v>
      </c>
      <c r="P193" s="57">
        <v>0</v>
      </c>
      <c r="Q193" s="57">
        <v>520000</v>
      </c>
    </row>
    <row r="194" spans="1:17" ht="15" hidden="1" customHeight="1" x14ac:dyDescent="0.25">
      <c r="B194" s="1" t="s">
        <v>602</v>
      </c>
      <c r="C194" s="2">
        <v>4082</v>
      </c>
      <c r="D194" s="1" t="s">
        <v>473</v>
      </c>
      <c r="E194" s="3" t="s">
        <v>604</v>
      </c>
      <c r="F194" s="5">
        <v>520000</v>
      </c>
      <c r="G194" s="5">
        <v>520000</v>
      </c>
      <c r="H194" s="5">
        <v>0</v>
      </c>
      <c r="I194" s="5">
        <v>0</v>
      </c>
      <c r="J194" s="5">
        <v>0</v>
      </c>
      <c r="K194" s="57">
        <v>0</v>
      </c>
      <c r="L194" s="185">
        <v>0</v>
      </c>
      <c r="M194" s="185">
        <v>0</v>
      </c>
      <c r="N194" s="185">
        <v>0</v>
      </c>
      <c r="O194" s="185">
        <v>0</v>
      </c>
      <c r="P194" s="5">
        <v>0</v>
      </c>
      <c r="Q194" s="5">
        <v>520000</v>
      </c>
    </row>
    <row r="195" spans="1:17" ht="60" hidden="1" customHeight="1" x14ac:dyDescent="0.25">
      <c r="B195" s="1"/>
      <c r="C195" s="2"/>
      <c r="D195" s="1" t="s">
        <v>473</v>
      </c>
      <c r="E195" s="3" t="s">
        <v>67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7">
        <v>0</v>
      </c>
      <c r="L195" s="185">
        <v>0</v>
      </c>
      <c r="M195" s="185">
        <v>0</v>
      </c>
      <c r="N195" s="185">
        <v>0</v>
      </c>
      <c r="O195" s="186">
        <v>0</v>
      </c>
      <c r="P195" s="5">
        <v>0</v>
      </c>
      <c r="Q195" s="5">
        <v>0</v>
      </c>
    </row>
    <row r="196" spans="1:17" ht="36" hidden="1" customHeight="1" x14ac:dyDescent="0.25">
      <c r="B196" s="1"/>
      <c r="C196" s="2"/>
      <c r="D196" s="1" t="s">
        <v>571</v>
      </c>
      <c r="E196" s="3" t="s">
        <v>480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7">
        <v>0</v>
      </c>
      <c r="L196" s="185">
        <v>0</v>
      </c>
      <c r="M196" s="185">
        <v>0</v>
      </c>
      <c r="N196" s="185">
        <v>0</v>
      </c>
      <c r="O196" s="186">
        <v>0</v>
      </c>
      <c r="P196" s="5">
        <v>0</v>
      </c>
      <c r="Q196" s="5">
        <v>0</v>
      </c>
    </row>
    <row r="197" spans="1:17" ht="23.25" hidden="1" customHeight="1" x14ac:dyDescent="0.25">
      <c r="B197" s="154">
        <v>1200000</v>
      </c>
      <c r="C197" s="230" t="s">
        <v>239</v>
      </c>
      <c r="D197" s="232"/>
      <c r="E197" s="231"/>
      <c r="F197" s="57">
        <v>95000000</v>
      </c>
      <c r="G197" s="57">
        <v>95000000</v>
      </c>
      <c r="H197" s="57">
        <v>0</v>
      </c>
      <c r="I197" s="57">
        <v>0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57">
        <v>0</v>
      </c>
      <c r="P197" s="57">
        <v>0</v>
      </c>
      <c r="Q197" s="57">
        <v>95000000</v>
      </c>
    </row>
    <row r="198" spans="1:17" ht="21.75" hidden="1" customHeight="1" x14ac:dyDescent="0.25">
      <c r="B198" s="31">
        <v>1210000</v>
      </c>
      <c r="C198" s="235" t="s">
        <v>239</v>
      </c>
      <c r="D198" s="236"/>
      <c r="E198" s="237"/>
      <c r="F198" s="57">
        <v>95000000</v>
      </c>
      <c r="G198" s="33">
        <v>95000000</v>
      </c>
      <c r="H198" s="33">
        <v>0</v>
      </c>
      <c r="I198" s="33">
        <v>0</v>
      </c>
      <c r="J198" s="33">
        <v>0</v>
      </c>
      <c r="K198" s="57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57">
        <v>95000000</v>
      </c>
    </row>
    <row r="199" spans="1:17" ht="32.25" hidden="1" customHeight="1" x14ac:dyDescent="0.25">
      <c r="B199" s="154">
        <v>1216000</v>
      </c>
      <c r="C199" s="6">
        <v>6000</v>
      </c>
      <c r="D199" s="233" t="s">
        <v>254</v>
      </c>
      <c r="E199" s="234"/>
      <c r="F199" s="57">
        <v>0</v>
      </c>
      <c r="G199" s="5">
        <v>0</v>
      </c>
      <c r="H199" s="190">
        <v>0</v>
      </c>
      <c r="I199" s="190">
        <v>0</v>
      </c>
      <c r="J199" s="190">
        <v>0</v>
      </c>
      <c r="K199" s="190">
        <v>0</v>
      </c>
      <c r="L199" s="57">
        <v>0</v>
      </c>
      <c r="M199" s="5">
        <v>0</v>
      </c>
      <c r="N199" s="190">
        <v>0</v>
      </c>
      <c r="O199" s="190">
        <v>0</v>
      </c>
      <c r="P199" s="190">
        <v>0</v>
      </c>
      <c r="Q199" s="97">
        <v>0</v>
      </c>
    </row>
    <row r="200" spans="1:17" ht="18" hidden="1" customHeight="1" x14ac:dyDescent="0.25">
      <c r="A200" s="35"/>
      <c r="B200" s="1">
        <v>1216020</v>
      </c>
      <c r="C200" s="2">
        <v>6020</v>
      </c>
      <c r="D200" s="1" t="s">
        <v>572</v>
      </c>
      <c r="E200" s="3" t="s">
        <v>487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7">
        <v>0</v>
      </c>
      <c r="L200" s="185">
        <v>0</v>
      </c>
      <c r="M200" s="185">
        <v>0</v>
      </c>
      <c r="N200" s="185">
        <v>0</v>
      </c>
      <c r="O200" s="186">
        <v>0</v>
      </c>
      <c r="P200" s="5">
        <v>0</v>
      </c>
      <c r="Q200" s="5">
        <v>0</v>
      </c>
    </row>
    <row r="201" spans="1:17" ht="30.9" hidden="1" customHeight="1" x14ac:dyDescent="0.25">
      <c r="B201" s="1">
        <v>1216040</v>
      </c>
      <c r="C201" s="2">
        <v>6040</v>
      </c>
      <c r="D201" s="1" t="s">
        <v>32</v>
      </c>
      <c r="E201" s="3" t="s">
        <v>33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7">
        <v>0</v>
      </c>
      <c r="L201" s="185">
        <v>0</v>
      </c>
      <c r="M201" s="185">
        <v>0</v>
      </c>
      <c r="N201" s="185">
        <v>0</v>
      </c>
      <c r="O201" s="186">
        <v>0</v>
      </c>
      <c r="P201" s="5">
        <v>0</v>
      </c>
      <c r="Q201" s="5">
        <v>0</v>
      </c>
    </row>
    <row r="202" spans="1:17" ht="27.6" hidden="1" customHeight="1" x14ac:dyDescent="0.25">
      <c r="B202" s="1">
        <v>1216070</v>
      </c>
      <c r="C202" s="2">
        <v>6070</v>
      </c>
      <c r="D202" s="1"/>
      <c r="E202" s="3" t="s">
        <v>488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7">
        <v>0</v>
      </c>
      <c r="L202" s="185">
        <v>0</v>
      </c>
      <c r="M202" s="185">
        <v>0</v>
      </c>
      <c r="N202" s="185">
        <v>0</v>
      </c>
      <c r="O202" s="186">
        <v>0</v>
      </c>
      <c r="P202" s="5">
        <v>0</v>
      </c>
      <c r="Q202" s="5">
        <v>0</v>
      </c>
    </row>
    <row r="203" spans="1:17" ht="243" hidden="1" customHeight="1" x14ac:dyDescent="0.25">
      <c r="B203" s="1">
        <v>1216072</v>
      </c>
      <c r="C203" s="2">
        <v>6072</v>
      </c>
      <c r="D203" s="1" t="s">
        <v>573</v>
      </c>
      <c r="E203" s="3" t="s">
        <v>489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7">
        <v>0</v>
      </c>
      <c r="L203" s="185">
        <v>0</v>
      </c>
      <c r="M203" s="185">
        <v>0</v>
      </c>
      <c r="N203" s="185">
        <v>0</v>
      </c>
      <c r="O203" s="186">
        <v>0</v>
      </c>
      <c r="P203" s="5">
        <v>0</v>
      </c>
      <c r="Q203" s="5">
        <v>0</v>
      </c>
    </row>
    <row r="204" spans="1:17" ht="27" hidden="1" customHeight="1" x14ac:dyDescent="0.25">
      <c r="B204" s="1">
        <v>1216080</v>
      </c>
      <c r="C204" s="2">
        <v>6080</v>
      </c>
      <c r="D204" s="1" t="s">
        <v>161</v>
      </c>
      <c r="E204" s="3"/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7">
        <v>0</v>
      </c>
      <c r="L204" s="185">
        <v>0</v>
      </c>
      <c r="M204" s="185">
        <v>0</v>
      </c>
      <c r="N204" s="185">
        <v>0</v>
      </c>
      <c r="O204" s="186">
        <v>0</v>
      </c>
      <c r="P204" s="5">
        <v>0</v>
      </c>
      <c r="Q204" s="5">
        <v>0</v>
      </c>
    </row>
    <row r="205" spans="1:17" ht="66.75" hidden="1" customHeight="1" x14ac:dyDescent="0.25">
      <c r="B205" s="1">
        <v>1216084</v>
      </c>
      <c r="C205" s="2">
        <v>6084</v>
      </c>
      <c r="D205" s="1" t="s">
        <v>160</v>
      </c>
      <c r="E205" s="3" t="s">
        <v>34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7">
        <v>0</v>
      </c>
      <c r="L205" s="185">
        <v>0</v>
      </c>
      <c r="M205" s="185">
        <v>0</v>
      </c>
      <c r="N205" s="185">
        <v>0</v>
      </c>
      <c r="O205" s="186">
        <v>0</v>
      </c>
      <c r="P205" s="5">
        <v>0</v>
      </c>
      <c r="Q205" s="5">
        <v>0</v>
      </c>
    </row>
    <row r="206" spans="1:17" ht="29.4" hidden="1" customHeight="1" x14ac:dyDescent="0.25">
      <c r="B206" s="154">
        <v>1217300</v>
      </c>
      <c r="C206" s="6">
        <v>7300</v>
      </c>
      <c r="D206" s="233" t="s">
        <v>345</v>
      </c>
      <c r="E206" s="234"/>
      <c r="F206" s="187">
        <v>0</v>
      </c>
      <c r="G206" s="187">
        <v>0</v>
      </c>
      <c r="H206" s="197">
        <v>0</v>
      </c>
      <c r="I206" s="57">
        <v>0</v>
      </c>
      <c r="J206" s="57">
        <v>0</v>
      </c>
      <c r="K206" s="57">
        <v>0</v>
      </c>
      <c r="L206" s="57">
        <v>0</v>
      </c>
      <c r="M206" s="57">
        <v>0</v>
      </c>
      <c r="N206" s="57">
        <v>0</v>
      </c>
      <c r="O206" s="57">
        <v>0</v>
      </c>
      <c r="P206" s="57">
        <v>0</v>
      </c>
      <c r="Q206" s="57">
        <v>0</v>
      </c>
    </row>
    <row r="207" spans="1:17" ht="15" hidden="1" customHeight="1" x14ac:dyDescent="0.25">
      <c r="B207" s="1">
        <v>1217330</v>
      </c>
      <c r="C207" s="2">
        <v>7330</v>
      </c>
      <c r="D207" s="1" t="s">
        <v>570</v>
      </c>
      <c r="E207" s="3" t="s">
        <v>498</v>
      </c>
      <c r="F207" s="5">
        <v>0</v>
      </c>
      <c r="G207" s="185">
        <v>0</v>
      </c>
      <c r="H207" s="185">
        <v>0</v>
      </c>
      <c r="I207" s="185">
        <v>0</v>
      </c>
      <c r="J207" s="186">
        <v>0</v>
      </c>
      <c r="K207" s="5">
        <v>0</v>
      </c>
      <c r="L207" s="57">
        <v>0</v>
      </c>
      <c r="M207" s="57">
        <v>0</v>
      </c>
      <c r="N207" s="57">
        <v>0</v>
      </c>
      <c r="O207" s="57">
        <v>0</v>
      </c>
      <c r="P207" s="57">
        <v>0</v>
      </c>
      <c r="Q207" s="57">
        <v>0</v>
      </c>
    </row>
    <row r="208" spans="1:17" ht="15" hidden="1" customHeight="1" x14ac:dyDescent="0.25">
      <c r="B208" s="1" t="s">
        <v>35</v>
      </c>
      <c r="C208" s="2">
        <v>7363</v>
      </c>
      <c r="D208" s="1" t="s">
        <v>319</v>
      </c>
      <c r="E208" s="3" t="s">
        <v>12</v>
      </c>
      <c r="F208" s="5">
        <v>0</v>
      </c>
      <c r="G208" s="185">
        <v>0</v>
      </c>
      <c r="H208" s="185">
        <v>0</v>
      </c>
      <c r="I208" s="185">
        <v>0</v>
      </c>
      <c r="J208" s="186">
        <v>0</v>
      </c>
      <c r="K208" s="5">
        <v>0</v>
      </c>
      <c r="L208" s="57">
        <v>0</v>
      </c>
      <c r="M208" s="57">
        <v>0</v>
      </c>
      <c r="N208" s="57">
        <v>0</v>
      </c>
      <c r="O208" s="57">
        <v>0</v>
      </c>
      <c r="P208" s="34">
        <v>0</v>
      </c>
      <c r="Q208" s="57">
        <v>0</v>
      </c>
    </row>
    <row r="209" spans="1:17" ht="15" hidden="1" customHeight="1" x14ac:dyDescent="0.25">
      <c r="B209" s="154">
        <v>1217400</v>
      </c>
      <c r="C209" s="6">
        <v>7400</v>
      </c>
      <c r="D209" s="233" t="s">
        <v>538</v>
      </c>
      <c r="E209" s="234"/>
      <c r="F209" s="57">
        <v>0</v>
      </c>
      <c r="G209" s="5">
        <v>0</v>
      </c>
      <c r="H209" s="187">
        <v>0</v>
      </c>
      <c r="I209" s="187">
        <v>0</v>
      </c>
      <c r="J209" s="197">
        <v>0</v>
      </c>
      <c r="K209" s="57">
        <v>0</v>
      </c>
      <c r="L209" s="57">
        <v>0</v>
      </c>
      <c r="M209" s="57">
        <v>0</v>
      </c>
      <c r="N209" s="57">
        <v>0</v>
      </c>
      <c r="O209" s="57">
        <v>0</v>
      </c>
      <c r="P209" s="57">
        <v>0</v>
      </c>
      <c r="Q209" s="57">
        <v>0</v>
      </c>
    </row>
    <row r="210" spans="1:17" ht="31.5" hidden="1" customHeight="1" x14ac:dyDescent="0.25">
      <c r="B210" s="1">
        <v>1217440</v>
      </c>
      <c r="C210" s="2">
        <v>7440</v>
      </c>
      <c r="D210" s="1" t="s">
        <v>574</v>
      </c>
      <c r="E210" s="3" t="s">
        <v>490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7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7">
        <v>0</v>
      </c>
    </row>
    <row r="211" spans="1:17" ht="15" hidden="1" customHeight="1" x14ac:dyDescent="0.25">
      <c r="B211" s="1">
        <v>1217460</v>
      </c>
      <c r="C211" s="2">
        <v>7460</v>
      </c>
      <c r="D211" s="1"/>
      <c r="E211" s="3" t="s">
        <v>491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7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7">
        <v>0</v>
      </c>
    </row>
    <row r="212" spans="1:17" ht="51" hidden="1" customHeight="1" x14ac:dyDescent="0.25">
      <c r="B212" s="1">
        <v>1217461</v>
      </c>
      <c r="C212" s="2">
        <v>7461</v>
      </c>
      <c r="D212" s="1" t="s">
        <v>574</v>
      </c>
      <c r="E212" s="3" t="s">
        <v>492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7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7">
        <v>0</v>
      </c>
    </row>
    <row r="213" spans="1:17" ht="49.5" hidden="1" customHeight="1" x14ac:dyDescent="0.25">
      <c r="B213" s="1">
        <v>1217462</v>
      </c>
      <c r="C213" s="2">
        <v>7462</v>
      </c>
      <c r="D213" s="1" t="s">
        <v>574</v>
      </c>
      <c r="E213" s="3" t="s">
        <v>4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7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7">
        <v>0</v>
      </c>
    </row>
    <row r="214" spans="1:17" ht="33" hidden="1" customHeight="1" x14ac:dyDescent="0.25">
      <c r="B214" s="1">
        <v>1217463</v>
      </c>
      <c r="C214" s="2">
        <v>7463</v>
      </c>
      <c r="D214" s="1" t="s">
        <v>574</v>
      </c>
      <c r="E214" s="3" t="s">
        <v>493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7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7">
        <v>0</v>
      </c>
    </row>
    <row r="215" spans="1:17" ht="28.5" hidden="1" customHeight="1" x14ac:dyDescent="0.25">
      <c r="B215" s="1">
        <v>1217464</v>
      </c>
      <c r="C215" s="2">
        <v>7464</v>
      </c>
      <c r="D215" s="1" t="s">
        <v>574</v>
      </c>
      <c r="E215" s="3" t="s">
        <v>309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7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7">
        <v>0</v>
      </c>
    </row>
    <row r="216" spans="1:17" ht="33" hidden="1" customHeight="1" x14ac:dyDescent="0.25">
      <c r="A216" s="35"/>
      <c r="B216" s="154">
        <v>1217600</v>
      </c>
      <c r="C216" s="6">
        <v>7600</v>
      </c>
      <c r="D216" s="233" t="s">
        <v>382</v>
      </c>
      <c r="E216" s="234"/>
      <c r="F216" s="57">
        <v>95000000</v>
      </c>
      <c r="G216" s="5">
        <v>95000000</v>
      </c>
      <c r="H216" s="190">
        <v>0</v>
      </c>
      <c r="I216" s="190">
        <v>0</v>
      </c>
      <c r="J216" s="190">
        <v>0</v>
      </c>
      <c r="K216" s="57">
        <v>0</v>
      </c>
      <c r="L216" s="57">
        <v>0</v>
      </c>
      <c r="M216" s="5">
        <v>0</v>
      </c>
      <c r="N216" s="190">
        <v>0</v>
      </c>
      <c r="O216" s="190">
        <v>0</v>
      </c>
      <c r="P216" s="190">
        <v>0</v>
      </c>
      <c r="Q216" s="190">
        <v>95000000</v>
      </c>
    </row>
    <row r="217" spans="1:17" ht="33.75" hidden="1" customHeight="1" x14ac:dyDescent="0.25">
      <c r="B217" s="1">
        <v>1217640</v>
      </c>
      <c r="C217" s="2">
        <v>7640</v>
      </c>
      <c r="D217" s="1" t="s">
        <v>546</v>
      </c>
      <c r="E217" s="3" t="s">
        <v>248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7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7">
        <v>0</v>
      </c>
    </row>
    <row r="218" spans="1:17" ht="37.5" hidden="1" customHeight="1" x14ac:dyDescent="0.25">
      <c r="B218" s="1">
        <v>1217670</v>
      </c>
      <c r="C218" s="2">
        <v>7670</v>
      </c>
      <c r="D218" s="1" t="s">
        <v>575</v>
      </c>
      <c r="E218" s="3" t="s">
        <v>266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7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7">
        <v>0</v>
      </c>
    </row>
    <row r="219" spans="1:17" ht="34.5" hidden="1" customHeight="1" x14ac:dyDescent="0.25">
      <c r="B219" s="1">
        <v>1217693</v>
      </c>
      <c r="C219" s="2">
        <v>7693</v>
      </c>
      <c r="D219" s="1" t="s">
        <v>319</v>
      </c>
      <c r="E219" s="3" t="s">
        <v>242</v>
      </c>
      <c r="F219" s="5">
        <v>95000000</v>
      </c>
      <c r="G219" s="5">
        <v>95000000</v>
      </c>
      <c r="H219" s="5">
        <v>0</v>
      </c>
      <c r="I219" s="5">
        <v>0</v>
      </c>
      <c r="J219" s="5">
        <v>0</v>
      </c>
      <c r="K219" s="57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7">
        <v>95000000</v>
      </c>
    </row>
    <row r="220" spans="1:17" ht="30" hidden="1" customHeight="1" x14ac:dyDescent="0.25">
      <c r="A220" s="35"/>
      <c r="B220" s="1">
        <v>1218110</v>
      </c>
      <c r="C220" s="2">
        <v>8110</v>
      </c>
      <c r="D220" s="1" t="s">
        <v>163</v>
      </c>
      <c r="E220" s="3" t="s">
        <v>135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7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7">
        <v>0</v>
      </c>
    </row>
    <row r="221" spans="1:17" ht="14.25" hidden="1" customHeight="1" x14ac:dyDescent="0.25">
      <c r="B221" s="154">
        <v>1218300</v>
      </c>
      <c r="C221" s="6">
        <v>8300</v>
      </c>
      <c r="D221" s="233" t="s">
        <v>191</v>
      </c>
      <c r="E221" s="234"/>
      <c r="F221" s="57">
        <v>0</v>
      </c>
      <c r="G221" s="5">
        <v>0</v>
      </c>
      <c r="H221" s="190">
        <v>0</v>
      </c>
      <c r="I221" s="190">
        <v>0</v>
      </c>
      <c r="J221" s="190">
        <v>0</v>
      </c>
      <c r="K221" s="190">
        <v>0</v>
      </c>
      <c r="L221" s="190">
        <v>0</v>
      </c>
      <c r="M221" s="212">
        <v>0</v>
      </c>
      <c r="N221" s="213">
        <v>0</v>
      </c>
      <c r="O221" s="57">
        <v>0</v>
      </c>
      <c r="P221" s="5">
        <v>0</v>
      </c>
      <c r="Q221" s="190">
        <v>0</v>
      </c>
    </row>
    <row r="222" spans="1:17" ht="30" hidden="1" customHeight="1" x14ac:dyDescent="0.25">
      <c r="B222" s="1">
        <v>1218311</v>
      </c>
      <c r="C222" s="2">
        <v>8311</v>
      </c>
      <c r="D222" s="1" t="s">
        <v>162</v>
      </c>
      <c r="E222" s="3" t="s">
        <v>273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7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7">
        <v>0</v>
      </c>
    </row>
    <row r="223" spans="1:17" ht="31.5" hidden="1" customHeight="1" x14ac:dyDescent="0.25">
      <c r="B223" s="1">
        <v>1218313</v>
      </c>
      <c r="C223" s="2">
        <v>8313</v>
      </c>
      <c r="D223" s="1" t="s">
        <v>576</v>
      </c>
      <c r="E223" s="3" t="s">
        <v>272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7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7">
        <v>0</v>
      </c>
    </row>
    <row r="224" spans="1:17" ht="34.5" hidden="1" customHeight="1" x14ac:dyDescent="0.25">
      <c r="B224" s="1">
        <v>1218330</v>
      </c>
      <c r="C224" s="2">
        <v>8330</v>
      </c>
      <c r="D224" s="1" t="s">
        <v>36</v>
      </c>
      <c r="E224" s="3" t="s">
        <v>412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7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7">
        <v>0</v>
      </c>
    </row>
    <row r="225" spans="1:17" ht="28.5" hidden="1" customHeight="1" x14ac:dyDescent="0.25">
      <c r="B225" s="1">
        <v>1218340</v>
      </c>
      <c r="C225" s="2">
        <v>8340</v>
      </c>
      <c r="D225" s="1" t="s">
        <v>577</v>
      </c>
      <c r="E225" s="3" t="s">
        <v>413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7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7">
        <v>0</v>
      </c>
    </row>
    <row r="226" spans="1:17" ht="13.8" hidden="1" x14ac:dyDescent="0.25">
      <c r="B226" s="154">
        <v>1500000</v>
      </c>
      <c r="C226" s="230" t="s">
        <v>533</v>
      </c>
      <c r="D226" s="232"/>
      <c r="E226" s="231"/>
      <c r="F226" s="57">
        <v>0</v>
      </c>
      <c r="G226" s="57">
        <v>0</v>
      </c>
      <c r="H226" s="57">
        <v>0</v>
      </c>
      <c r="I226" s="57">
        <v>0</v>
      </c>
      <c r="J226" s="57">
        <v>0</v>
      </c>
      <c r="K226" s="57">
        <v>69377314.370000005</v>
      </c>
      <c r="L226" s="57">
        <v>34351250.880000003</v>
      </c>
      <c r="M226" s="57">
        <v>0</v>
      </c>
      <c r="N226" s="57">
        <v>0</v>
      </c>
      <c r="O226" s="57">
        <v>0</v>
      </c>
      <c r="P226" s="57">
        <v>69377314.370000005</v>
      </c>
      <c r="Q226" s="57">
        <v>69377314.370000005</v>
      </c>
    </row>
    <row r="227" spans="1:17" ht="14.4" hidden="1" x14ac:dyDescent="0.25">
      <c r="B227" s="31">
        <v>1510000</v>
      </c>
      <c r="C227" s="235" t="s">
        <v>533</v>
      </c>
      <c r="D227" s="236"/>
      <c r="E227" s="237"/>
      <c r="F227" s="57">
        <v>0</v>
      </c>
      <c r="G227" s="33">
        <v>0</v>
      </c>
      <c r="H227" s="33">
        <v>0</v>
      </c>
      <c r="I227" s="33">
        <v>0</v>
      </c>
      <c r="J227" s="33">
        <v>0</v>
      </c>
      <c r="K227" s="57">
        <v>69377314.370000005</v>
      </c>
      <c r="L227" s="33">
        <v>34351250.880000003</v>
      </c>
      <c r="M227" s="33">
        <v>0</v>
      </c>
      <c r="N227" s="33">
        <v>0</v>
      </c>
      <c r="O227" s="33">
        <v>0</v>
      </c>
      <c r="P227" s="33">
        <v>69377314.370000005</v>
      </c>
      <c r="Q227" s="57">
        <v>69377314.370000005</v>
      </c>
    </row>
    <row r="228" spans="1:17" ht="34.5" hidden="1" customHeight="1" x14ac:dyDescent="0.25">
      <c r="B228" s="1" t="s">
        <v>609</v>
      </c>
      <c r="C228" s="2">
        <v>2020</v>
      </c>
      <c r="D228" s="1" t="s">
        <v>610</v>
      </c>
      <c r="E228" s="3" t="s">
        <v>210</v>
      </c>
      <c r="F228" s="57">
        <v>0</v>
      </c>
      <c r="G228" s="5">
        <v>0</v>
      </c>
      <c r="H228" s="5">
        <v>0</v>
      </c>
      <c r="I228" s="5">
        <v>0</v>
      </c>
      <c r="J228" s="5">
        <v>0</v>
      </c>
      <c r="K228" s="57">
        <v>1003673.75</v>
      </c>
      <c r="L228" s="5">
        <v>1003673.75</v>
      </c>
      <c r="M228" s="5">
        <v>0</v>
      </c>
      <c r="N228" s="5">
        <v>0</v>
      </c>
      <c r="O228" s="5">
        <v>0</v>
      </c>
      <c r="P228" s="5">
        <v>1003673.75</v>
      </c>
      <c r="Q228" s="57">
        <v>1003673.75</v>
      </c>
    </row>
    <row r="229" spans="1:17" ht="16.5" hidden="1" customHeight="1" x14ac:dyDescent="0.25">
      <c r="B229" s="154">
        <v>1517300</v>
      </c>
      <c r="C229" s="6">
        <v>7300</v>
      </c>
      <c r="D229" s="230" t="s">
        <v>345</v>
      </c>
      <c r="E229" s="231"/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33347577.129999999</v>
      </c>
      <c r="L229" s="57">
        <v>33347577.129999999</v>
      </c>
      <c r="M229" s="57">
        <v>0</v>
      </c>
      <c r="N229" s="57">
        <v>0</v>
      </c>
      <c r="O229" s="57">
        <v>0</v>
      </c>
      <c r="P229" s="57">
        <v>33347577.129999999</v>
      </c>
      <c r="Q229" s="57">
        <v>33347577.129999999</v>
      </c>
    </row>
    <row r="230" spans="1:17" ht="33.6" hidden="1" customHeight="1" x14ac:dyDescent="0.25">
      <c r="B230" s="1">
        <v>1517310</v>
      </c>
      <c r="C230" s="2">
        <v>7310</v>
      </c>
      <c r="D230" s="1" t="s">
        <v>578</v>
      </c>
      <c r="E230" s="3" t="s">
        <v>502</v>
      </c>
      <c r="F230" s="57">
        <v>0</v>
      </c>
      <c r="G230" s="5">
        <v>0</v>
      </c>
      <c r="H230" s="5">
        <v>0</v>
      </c>
      <c r="I230" s="5">
        <v>0</v>
      </c>
      <c r="J230" s="5">
        <v>0</v>
      </c>
      <c r="K230" s="57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7">
        <v>0</v>
      </c>
    </row>
    <row r="231" spans="1:17" ht="33" hidden="1" customHeight="1" x14ac:dyDescent="0.25">
      <c r="B231" s="1">
        <v>1517320</v>
      </c>
      <c r="C231" s="2">
        <v>7320</v>
      </c>
      <c r="D231" s="1" t="s">
        <v>346</v>
      </c>
      <c r="E231" s="3" t="s">
        <v>537</v>
      </c>
      <c r="F231" s="57">
        <v>0</v>
      </c>
      <c r="G231" s="5">
        <v>0</v>
      </c>
      <c r="H231" s="5">
        <v>0</v>
      </c>
      <c r="I231" s="5">
        <v>0</v>
      </c>
      <c r="J231" s="5">
        <v>0</v>
      </c>
      <c r="K231" s="57">
        <v>33347577.129999999</v>
      </c>
      <c r="L231" s="5">
        <v>33347577.129999999</v>
      </c>
      <c r="M231" s="5">
        <v>0</v>
      </c>
      <c r="N231" s="5">
        <v>0</v>
      </c>
      <c r="O231" s="5">
        <v>0</v>
      </c>
      <c r="P231" s="5">
        <v>33347577.129999999</v>
      </c>
      <c r="Q231" s="57">
        <v>33347577.129999999</v>
      </c>
    </row>
    <row r="232" spans="1:17" ht="24" hidden="1" customHeight="1" x14ac:dyDescent="0.25">
      <c r="B232" s="1">
        <v>1517321</v>
      </c>
      <c r="C232" s="2">
        <v>7321</v>
      </c>
      <c r="D232" s="1" t="s">
        <v>346</v>
      </c>
      <c r="E232" s="3" t="s">
        <v>503</v>
      </c>
      <c r="F232" s="57">
        <v>0</v>
      </c>
      <c r="G232" s="5">
        <v>0</v>
      </c>
      <c r="H232" s="5">
        <v>0</v>
      </c>
      <c r="I232" s="5">
        <v>0</v>
      </c>
      <c r="J232" s="5">
        <v>0</v>
      </c>
      <c r="K232" s="57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7">
        <v>0</v>
      </c>
    </row>
    <row r="233" spans="1:17" ht="24.75" hidden="1" customHeight="1" x14ac:dyDescent="0.25">
      <c r="A233" s="35"/>
      <c r="B233" s="1">
        <v>1517322</v>
      </c>
      <c r="C233" s="2">
        <v>7322</v>
      </c>
      <c r="D233" s="1" t="s">
        <v>346</v>
      </c>
      <c r="E233" s="3" t="s">
        <v>459</v>
      </c>
      <c r="F233" s="57">
        <v>0</v>
      </c>
      <c r="G233" s="5">
        <v>0</v>
      </c>
      <c r="H233" s="5">
        <v>0</v>
      </c>
      <c r="I233" s="5">
        <v>0</v>
      </c>
      <c r="J233" s="5">
        <v>0</v>
      </c>
      <c r="K233" s="57">
        <v>33347577.129999999</v>
      </c>
      <c r="L233" s="5">
        <v>33347577.129999999</v>
      </c>
      <c r="M233" s="5">
        <v>0</v>
      </c>
      <c r="N233" s="5">
        <v>0</v>
      </c>
      <c r="O233" s="5">
        <v>0</v>
      </c>
      <c r="P233" s="5">
        <v>33347577.129999999</v>
      </c>
      <c r="Q233" s="57">
        <v>33347577.129999999</v>
      </c>
    </row>
    <row r="234" spans="1:17" ht="40.5" hidden="1" customHeight="1" x14ac:dyDescent="0.25">
      <c r="B234" s="1">
        <v>1517323</v>
      </c>
      <c r="C234" s="2">
        <v>7323</v>
      </c>
      <c r="D234" s="1" t="s">
        <v>346</v>
      </c>
      <c r="E234" s="3" t="s">
        <v>129</v>
      </c>
      <c r="F234" s="57">
        <v>0</v>
      </c>
      <c r="G234" s="5">
        <v>0</v>
      </c>
      <c r="H234" s="5">
        <v>0</v>
      </c>
      <c r="I234" s="5">
        <v>0</v>
      </c>
      <c r="J234" s="5">
        <v>0</v>
      </c>
      <c r="K234" s="57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7">
        <v>0</v>
      </c>
    </row>
    <row r="235" spans="1:17" ht="80.25" hidden="1" customHeight="1" x14ac:dyDescent="0.25">
      <c r="B235" s="2">
        <v>1511022</v>
      </c>
      <c r="C235" s="2">
        <v>1022</v>
      </c>
      <c r="D235" s="1" t="s">
        <v>449</v>
      </c>
      <c r="E235" s="11" t="s">
        <v>629</v>
      </c>
      <c r="F235" s="57">
        <v>0</v>
      </c>
      <c r="G235" s="5">
        <v>0</v>
      </c>
      <c r="H235" s="5">
        <v>0</v>
      </c>
      <c r="I235" s="5">
        <v>0</v>
      </c>
      <c r="J235" s="5">
        <v>0</v>
      </c>
      <c r="K235" s="57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7">
        <v>0</v>
      </c>
    </row>
    <row r="236" spans="1:17" ht="35.25" hidden="1" customHeight="1" x14ac:dyDescent="0.25">
      <c r="B236" s="1">
        <v>1517325</v>
      </c>
      <c r="C236" s="2">
        <v>7325</v>
      </c>
      <c r="D236" s="1" t="s">
        <v>346</v>
      </c>
      <c r="E236" s="3" t="s">
        <v>130</v>
      </c>
      <c r="F236" s="57">
        <v>0</v>
      </c>
      <c r="G236" s="5">
        <v>0</v>
      </c>
      <c r="H236" s="5">
        <v>0</v>
      </c>
      <c r="I236" s="5">
        <v>0</v>
      </c>
      <c r="J236" s="5">
        <v>0</v>
      </c>
      <c r="K236" s="57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7">
        <v>0</v>
      </c>
    </row>
    <row r="237" spans="1:17" ht="36" hidden="1" customHeight="1" x14ac:dyDescent="0.25">
      <c r="A237" s="35"/>
      <c r="B237" s="1">
        <v>1517330</v>
      </c>
      <c r="C237" s="2">
        <v>7330</v>
      </c>
      <c r="D237" s="1" t="s">
        <v>346</v>
      </c>
      <c r="E237" s="3" t="s">
        <v>504</v>
      </c>
      <c r="F237" s="57">
        <v>0</v>
      </c>
      <c r="G237" s="5">
        <v>0</v>
      </c>
      <c r="H237" s="5">
        <v>0</v>
      </c>
      <c r="I237" s="5">
        <v>0</v>
      </c>
      <c r="J237" s="5">
        <v>0</v>
      </c>
      <c r="K237" s="57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7">
        <v>0</v>
      </c>
    </row>
    <row r="238" spans="1:17" ht="31.5" hidden="1" customHeight="1" x14ac:dyDescent="0.25">
      <c r="B238" s="1">
        <v>1517340</v>
      </c>
      <c r="C238" s="2">
        <v>7340</v>
      </c>
      <c r="D238" s="1" t="s">
        <v>346</v>
      </c>
      <c r="E238" s="3" t="s">
        <v>495</v>
      </c>
      <c r="F238" s="57">
        <v>0</v>
      </c>
      <c r="G238" s="5">
        <v>0</v>
      </c>
      <c r="H238" s="5">
        <v>0</v>
      </c>
      <c r="I238" s="5">
        <v>0</v>
      </c>
      <c r="J238" s="5">
        <v>0</v>
      </c>
      <c r="K238" s="57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7">
        <v>0</v>
      </c>
    </row>
    <row r="239" spans="1:17" ht="32.25" hidden="1" customHeight="1" x14ac:dyDescent="0.25">
      <c r="A239" s="35"/>
      <c r="B239" s="1">
        <v>1517350</v>
      </c>
      <c r="C239" s="2">
        <v>7350</v>
      </c>
      <c r="D239" s="1" t="s">
        <v>346</v>
      </c>
      <c r="E239" s="3" t="s">
        <v>496</v>
      </c>
      <c r="F239" s="57">
        <v>0</v>
      </c>
      <c r="G239" s="5">
        <v>0</v>
      </c>
      <c r="H239" s="5">
        <v>0</v>
      </c>
      <c r="I239" s="5">
        <v>0</v>
      </c>
      <c r="J239" s="5">
        <v>0</v>
      </c>
      <c r="K239" s="57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7">
        <v>0</v>
      </c>
    </row>
    <row r="240" spans="1:17" ht="46.5" hidden="1" customHeight="1" x14ac:dyDescent="0.25">
      <c r="B240" s="1">
        <v>1517361</v>
      </c>
      <c r="C240" s="2">
        <v>7361</v>
      </c>
      <c r="D240" s="1" t="s">
        <v>319</v>
      </c>
      <c r="E240" s="3" t="s">
        <v>10</v>
      </c>
      <c r="F240" s="57">
        <v>0</v>
      </c>
      <c r="G240" s="5">
        <v>0</v>
      </c>
      <c r="H240" s="5">
        <v>0</v>
      </c>
      <c r="I240" s="5">
        <v>0</v>
      </c>
      <c r="J240" s="5">
        <v>0</v>
      </c>
      <c r="K240" s="57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7">
        <v>0</v>
      </c>
    </row>
    <row r="241" spans="2:17" ht="27.6" hidden="1" x14ac:dyDescent="0.25">
      <c r="B241" s="1" t="s">
        <v>614</v>
      </c>
      <c r="C241" s="2">
        <v>2151</v>
      </c>
      <c r="D241" s="1" t="s">
        <v>591</v>
      </c>
      <c r="E241" s="3" t="s">
        <v>592</v>
      </c>
      <c r="F241" s="57">
        <v>0</v>
      </c>
      <c r="G241" s="5">
        <v>0</v>
      </c>
      <c r="H241" s="5">
        <v>0</v>
      </c>
      <c r="I241" s="5">
        <v>0</v>
      </c>
      <c r="J241" s="5">
        <v>0</v>
      </c>
      <c r="K241" s="57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7">
        <v>0</v>
      </c>
    </row>
    <row r="242" spans="2:17" ht="62.25" hidden="1" customHeight="1" x14ac:dyDescent="0.25">
      <c r="B242" s="1">
        <v>1517369</v>
      </c>
      <c r="C242" s="2">
        <v>7369</v>
      </c>
      <c r="D242" s="1" t="s">
        <v>319</v>
      </c>
      <c r="E242" s="3" t="s">
        <v>508</v>
      </c>
      <c r="F242" s="57">
        <v>0</v>
      </c>
      <c r="G242" s="5">
        <v>0</v>
      </c>
      <c r="H242" s="5">
        <v>0</v>
      </c>
      <c r="I242" s="5">
        <v>0</v>
      </c>
      <c r="J242" s="5">
        <v>0</v>
      </c>
      <c r="K242" s="57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7">
        <v>0</v>
      </c>
    </row>
    <row r="243" spans="2:17" ht="33.75" hidden="1" customHeight="1" x14ac:dyDescent="0.25">
      <c r="B243" s="1">
        <v>1517370</v>
      </c>
      <c r="C243" s="2">
        <v>7370</v>
      </c>
      <c r="D243" s="1" t="s">
        <v>319</v>
      </c>
      <c r="E243" s="3" t="s">
        <v>325</v>
      </c>
      <c r="F243" s="57">
        <v>0</v>
      </c>
      <c r="G243" s="5">
        <v>0</v>
      </c>
      <c r="H243" s="5">
        <v>0</v>
      </c>
      <c r="I243" s="5">
        <v>0</v>
      </c>
      <c r="J243" s="5">
        <v>0</v>
      </c>
      <c r="K243" s="57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7">
        <v>0</v>
      </c>
    </row>
    <row r="244" spans="2:17" ht="60.75" hidden="1" customHeight="1" x14ac:dyDescent="0.25">
      <c r="B244" s="1" t="s">
        <v>611</v>
      </c>
      <c r="C244" s="2">
        <v>7363</v>
      </c>
      <c r="D244" s="1" t="s">
        <v>319</v>
      </c>
      <c r="E244" s="3" t="s">
        <v>12</v>
      </c>
      <c r="F244" s="57">
        <v>0</v>
      </c>
      <c r="G244" s="5">
        <v>0</v>
      </c>
      <c r="H244" s="5">
        <v>0</v>
      </c>
      <c r="I244" s="5">
        <v>0</v>
      </c>
      <c r="J244" s="5">
        <v>0</v>
      </c>
      <c r="K244" s="57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7">
        <v>0</v>
      </c>
    </row>
    <row r="245" spans="2:17" ht="43.5" hidden="1" customHeight="1" x14ac:dyDescent="0.25">
      <c r="B245" s="1" t="s">
        <v>624</v>
      </c>
      <c r="C245" s="2">
        <v>2010</v>
      </c>
      <c r="D245" s="1" t="s">
        <v>155</v>
      </c>
      <c r="E245" s="3" t="s">
        <v>267</v>
      </c>
      <c r="F245" s="57">
        <v>0</v>
      </c>
      <c r="G245" s="5">
        <v>0</v>
      </c>
      <c r="H245" s="5">
        <v>0</v>
      </c>
      <c r="I245" s="5">
        <v>0</v>
      </c>
      <c r="J245" s="5">
        <v>0</v>
      </c>
      <c r="K245" s="57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7">
        <v>0</v>
      </c>
    </row>
    <row r="246" spans="2:17" ht="31.5" hidden="1" customHeight="1" x14ac:dyDescent="0.25">
      <c r="B246" s="1">
        <v>1517380</v>
      </c>
      <c r="C246" s="2">
        <v>7380</v>
      </c>
      <c r="D246" s="1" t="s">
        <v>319</v>
      </c>
      <c r="E246" s="38" t="s">
        <v>637</v>
      </c>
      <c r="F246" s="57">
        <v>0</v>
      </c>
      <c r="G246" s="5">
        <v>0</v>
      </c>
      <c r="H246" s="5">
        <v>0</v>
      </c>
      <c r="I246" s="5">
        <v>0</v>
      </c>
      <c r="J246" s="5">
        <v>0</v>
      </c>
      <c r="K246" s="57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7">
        <v>0</v>
      </c>
    </row>
    <row r="247" spans="2:17" ht="15" hidden="1" customHeight="1" x14ac:dyDescent="0.25">
      <c r="B247" s="154"/>
      <c r="C247" s="6"/>
      <c r="D247" s="230"/>
      <c r="E247" s="231"/>
      <c r="F247" s="57">
        <v>0</v>
      </c>
      <c r="G247" s="57">
        <v>0</v>
      </c>
      <c r="H247" s="57">
        <v>0</v>
      </c>
      <c r="I247" s="57">
        <v>0</v>
      </c>
      <c r="J247" s="57">
        <v>0</v>
      </c>
      <c r="K247" s="57">
        <v>35026063.490000002</v>
      </c>
      <c r="L247" s="57">
        <v>0</v>
      </c>
      <c r="M247" s="57">
        <v>0</v>
      </c>
      <c r="N247" s="57">
        <v>0</v>
      </c>
      <c r="O247" s="57">
        <v>0</v>
      </c>
      <c r="P247" s="57">
        <v>35026063.490000002</v>
      </c>
      <c r="Q247" s="57">
        <v>35026063.490000002</v>
      </c>
    </row>
    <row r="248" spans="2:17" ht="95.25" hidden="1" customHeight="1" x14ac:dyDescent="0.25">
      <c r="B248" s="2">
        <v>1517384</v>
      </c>
      <c r="C248" s="156">
        <v>7384</v>
      </c>
      <c r="D248" s="1" t="s">
        <v>319</v>
      </c>
      <c r="E248" s="148" t="s">
        <v>638</v>
      </c>
      <c r="F248" s="57">
        <v>0</v>
      </c>
      <c r="G248" s="5">
        <v>0</v>
      </c>
      <c r="H248" s="5">
        <v>0</v>
      </c>
      <c r="I248" s="5">
        <v>0</v>
      </c>
      <c r="J248" s="5">
        <v>0</v>
      </c>
      <c r="K248" s="57">
        <v>35026063.490000002</v>
      </c>
      <c r="L248" s="5">
        <v>0</v>
      </c>
      <c r="M248" s="5">
        <v>0</v>
      </c>
      <c r="N248" s="5">
        <v>0</v>
      </c>
      <c r="O248" s="5">
        <v>0</v>
      </c>
      <c r="P248" s="5">
        <v>35026063.490000002</v>
      </c>
      <c r="Q248" s="57">
        <v>35026063.490000002</v>
      </c>
    </row>
    <row r="249" spans="2:17" ht="27.75" hidden="1" customHeight="1" x14ac:dyDescent="0.25">
      <c r="B249" s="6">
        <v>1900000</v>
      </c>
      <c r="C249" s="238" t="s">
        <v>234</v>
      </c>
      <c r="D249" s="239"/>
      <c r="E249" s="240"/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57">
        <v>130996400.84999999</v>
      </c>
      <c r="L249" s="57">
        <v>0</v>
      </c>
      <c r="M249" s="57">
        <v>130896400.84999999</v>
      </c>
      <c r="N249" s="57">
        <v>0</v>
      </c>
      <c r="O249" s="57">
        <v>0</v>
      </c>
      <c r="P249" s="57">
        <v>100000</v>
      </c>
      <c r="Q249" s="57">
        <v>130996400.84999999</v>
      </c>
    </row>
    <row r="250" spans="2:17" ht="24.75" hidden="1" customHeight="1" x14ac:dyDescent="0.25">
      <c r="B250" s="51">
        <v>1910000</v>
      </c>
      <c r="C250" s="235" t="s">
        <v>234</v>
      </c>
      <c r="D250" s="236"/>
      <c r="E250" s="237"/>
      <c r="F250" s="57">
        <v>0</v>
      </c>
      <c r="G250" s="33">
        <v>0</v>
      </c>
      <c r="H250" s="33">
        <v>0</v>
      </c>
      <c r="I250" s="33">
        <v>0</v>
      </c>
      <c r="J250" s="33">
        <v>0</v>
      </c>
      <c r="K250" s="57">
        <v>130996400.84999999</v>
      </c>
      <c r="L250" s="33">
        <v>0</v>
      </c>
      <c r="M250" s="33">
        <v>130896400.84999999</v>
      </c>
      <c r="N250" s="33">
        <v>0</v>
      </c>
      <c r="O250" s="33">
        <v>0</v>
      </c>
      <c r="P250" s="33">
        <v>100000</v>
      </c>
      <c r="Q250" s="57">
        <v>130996400.84999999</v>
      </c>
    </row>
    <row r="251" spans="2:17" ht="35.25" hidden="1" customHeight="1" x14ac:dyDescent="0.25">
      <c r="B251" s="154" t="s">
        <v>51</v>
      </c>
      <c r="C251" s="6">
        <v>7460</v>
      </c>
      <c r="D251" s="230" t="s">
        <v>491</v>
      </c>
      <c r="E251" s="231"/>
      <c r="F251" s="57">
        <v>0</v>
      </c>
      <c r="G251" s="57">
        <v>0</v>
      </c>
      <c r="H251" s="57">
        <v>0</v>
      </c>
      <c r="I251" s="57">
        <v>0</v>
      </c>
      <c r="J251" s="57">
        <v>0</v>
      </c>
      <c r="K251" s="57">
        <v>130996400.84999999</v>
      </c>
      <c r="L251" s="57">
        <v>0</v>
      </c>
      <c r="M251" s="57">
        <v>130896400.84999999</v>
      </c>
      <c r="N251" s="57">
        <v>0</v>
      </c>
      <c r="O251" s="57">
        <v>0</v>
      </c>
      <c r="P251" s="57">
        <v>100000</v>
      </c>
      <c r="Q251" s="57">
        <v>130996400.84999999</v>
      </c>
    </row>
    <row r="252" spans="2:17" ht="48" hidden="1" customHeight="1" x14ac:dyDescent="0.25">
      <c r="B252" s="2" t="s">
        <v>507</v>
      </c>
      <c r="C252" s="2">
        <v>7461</v>
      </c>
      <c r="D252" s="1" t="s">
        <v>235</v>
      </c>
      <c r="E252" s="3" t="s">
        <v>492</v>
      </c>
      <c r="F252" s="57">
        <v>0</v>
      </c>
      <c r="G252" s="34">
        <v>0</v>
      </c>
      <c r="H252" s="57">
        <v>0</v>
      </c>
      <c r="I252" s="57">
        <v>0</v>
      </c>
      <c r="J252" s="57">
        <v>0</v>
      </c>
      <c r="K252" s="57">
        <v>0</v>
      </c>
      <c r="L252" s="57">
        <v>0</v>
      </c>
      <c r="M252" s="34">
        <v>0</v>
      </c>
      <c r="N252" s="57">
        <v>0</v>
      </c>
      <c r="O252" s="57">
        <v>0</v>
      </c>
      <c r="P252" s="57">
        <v>0</v>
      </c>
      <c r="Q252" s="57">
        <v>0</v>
      </c>
    </row>
    <row r="253" spans="2:17" ht="51.75" hidden="1" customHeight="1" x14ac:dyDescent="0.25">
      <c r="B253" s="2">
        <v>1917462</v>
      </c>
      <c r="C253" s="2">
        <v>7462</v>
      </c>
      <c r="D253" s="1" t="s">
        <v>235</v>
      </c>
      <c r="E253" s="3" t="s">
        <v>4</v>
      </c>
      <c r="F253" s="57">
        <v>0</v>
      </c>
      <c r="G253" s="5">
        <v>0</v>
      </c>
      <c r="H253" s="5">
        <v>0</v>
      </c>
      <c r="I253" s="5">
        <v>0</v>
      </c>
      <c r="J253" s="5">
        <v>0</v>
      </c>
      <c r="K253" s="57">
        <v>130996400.84999999</v>
      </c>
      <c r="L253" s="5">
        <v>0</v>
      </c>
      <c r="M253" s="5">
        <v>130896400.84999999</v>
      </c>
      <c r="N253" s="5">
        <v>0</v>
      </c>
      <c r="O253" s="5">
        <v>0</v>
      </c>
      <c r="P253" s="5">
        <v>100000</v>
      </c>
      <c r="Q253" s="57">
        <v>130996400.84999999</v>
      </c>
    </row>
    <row r="254" spans="2:17" ht="31.5" hidden="1" customHeight="1" x14ac:dyDescent="0.25">
      <c r="B254" s="2"/>
      <c r="C254" s="2"/>
      <c r="D254" s="1"/>
      <c r="E254" s="3"/>
      <c r="F254" s="57">
        <v>0</v>
      </c>
      <c r="G254" s="5">
        <v>0</v>
      </c>
      <c r="H254" s="5">
        <v>0</v>
      </c>
      <c r="I254" s="5">
        <v>0</v>
      </c>
      <c r="J254" s="185">
        <v>0</v>
      </c>
      <c r="K254" s="185">
        <v>0</v>
      </c>
      <c r="L254" s="185">
        <v>0</v>
      </c>
      <c r="M254" s="186">
        <v>0</v>
      </c>
      <c r="N254" s="57">
        <v>0</v>
      </c>
      <c r="O254" s="5">
        <v>0</v>
      </c>
      <c r="P254" s="5">
        <v>0</v>
      </c>
      <c r="Q254" s="5">
        <v>0</v>
      </c>
    </row>
    <row r="255" spans="2:17" ht="31.5" hidden="1" customHeight="1" x14ac:dyDescent="0.25">
      <c r="B255" s="2"/>
      <c r="C255" s="2"/>
      <c r="D255" s="1"/>
      <c r="E255" s="3"/>
      <c r="F255" s="57">
        <v>0</v>
      </c>
      <c r="G255" s="5">
        <v>0</v>
      </c>
      <c r="H255" s="5">
        <v>0</v>
      </c>
      <c r="I255" s="5">
        <v>0</v>
      </c>
      <c r="J255" s="185">
        <v>0</v>
      </c>
      <c r="K255" s="185">
        <v>0</v>
      </c>
      <c r="L255" s="185">
        <v>0</v>
      </c>
      <c r="M255" s="186">
        <v>0</v>
      </c>
      <c r="N255" s="57">
        <v>0</v>
      </c>
      <c r="O255" s="5">
        <v>0</v>
      </c>
      <c r="P255" s="5">
        <v>0</v>
      </c>
      <c r="Q255" s="5">
        <v>0</v>
      </c>
    </row>
    <row r="256" spans="2:17" ht="31.5" hidden="1" customHeight="1" x14ac:dyDescent="0.25">
      <c r="B256" s="2"/>
      <c r="C256" s="2"/>
      <c r="D256" s="1"/>
      <c r="E256" s="3"/>
      <c r="F256" s="57">
        <v>0</v>
      </c>
      <c r="G256" s="5">
        <v>0</v>
      </c>
      <c r="H256" s="5">
        <v>0</v>
      </c>
      <c r="I256" s="5">
        <v>0</v>
      </c>
      <c r="J256" s="185">
        <v>0</v>
      </c>
      <c r="K256" s="185">
        <v>0</v>
      </c>
      <c r="L256" s="185">
        <v>0</v>
      </c>
      <c r="M256" s="186">
        <v>0</v>
      </c>
      <c r="N256" s="57">
        <v>0</v>
      </c>
      <c r="O256" s="5">
        <v>0</v>
      </c>
      <c r="P256" s="5">
        <v>0</v>
      </c>
      <c r="Q256" s="5">
        <v>0</v>
      </c>
    </row>
    <row r="257" spans="2:17" ht="31.5" hidden="1" customHeight="1" x14ac:dyDescent="0.25">
      <c r="B257" s="2"/>
      <c r="C257" s="2"/>
      <c r="D257" s="1"/>
      <c r="E257" s="3"/>
      <c r="F257" s="57">
        <v>0</v>
      </c>
      <c r="G257" s="5">
        <v>0</v>
      </c>
      <c r="H257" s="5">
        <v>0</v>
      </c>
      <c r="I257" s="5">
        <v>0</v>
      </c>
      <c r="J257" s="185">
        <v>0</v>
      </c>
      <c r="K257" s="185">
        <v>0</v>
      </c>
      <c r="L257" s="185">
        <v>0</v>
      </c>
      <c r="M257" s="186">
        <v>0</v>
      </c>
      <c r="N257" s="57">
        <v>0</v>
      </c>
      <c r="O257" s="5">
        <v>0</v>
      </c>
      <c r="P257" s="5">
        <v>0</v>
      </c>
      <c r="Q257" s="5">
        <v>0</v>
      </c>
    </row>
    <row r="258" spans="2:17" ht="31.5" hidden="1" customHeight="1" x14ac:dyDescent="0.25">
      <c r="B258" s="2"/>
      <c r="C258" s="2"/>
      <c r="D258" s="1"/>
      <c r="E258" s="3"/>
      <c r="F258" s="57">
        <v>0</v>
      </c>
      <c r="G258" s="5">
        <v>0</v>
      </c>
      <c r="H258" s="5">
        <v>0</v>
      </c>
      <c r="I258" s="5">
        <v>0</v>
      </c>
      <c r="J258" s="185">
        <v>0</v>
      </c>
      <c r="K258" s="185">
        <v>0</v>
      </c>
      <c r="L258" s="185">
        <v>0</v>
      </c>
      <c r="M258" s="186">
        <v>0</v>
      </c>
      <c r="N258" s="57">
        <v>0</v>
      </c>
      <c r="O258" s="5">
        <v>0</v>
      </c>
      <c r="P258" s="5">
        <v>0</v>
      </c>
      <c r="Q258" s="5">
        <v>0</v>
      </c>
    </row>
    <row r="259" spans="2:17" ht="31.5" hidden="1" customHeight="1" x14ac:dyDescent="0.25">
      <c r="B259" s="2"/>
      <c r="C259" s="2"/>
      <c r="D259" s="1"/>
      <c r="E259" s="3"/>
      <c r="F259" s="57">
        <v>0</v>
      </c>
      <c r="G259" s="5">
        <v>0</v>
      </c>
      <c r="H259" s="5">
        <v>0</v>
      </c>
      <c r="I259" s="5">
        <v>0</v>
      </c>
      <c r="J259" s="185">
        <v>0</v>
      </c>
      <c r="K259" s="185">
        <v>0</v>
      </c>
      <c r="L259" s="185">
        <v>0</v>
      </c>
      <c r="M259" s="186">
        <v>0</v>
      </c>
      <c r="N259" s="57">
        <v>0</v>
      </c>
      <c r="O259" s="5">
        <v>0</v>
      </c>
      <c r="P259" s="5">
        <v>0</v>
      </c>
      <c r="Q259" s="5">
        <v>0</v>
      </c>
    </row>
    <row r="260" spans="2:17" ht="31.5" hidden="1" customHeight="1" x14ac:dyDescent="0.25">
      <c r="B260" s="2"/>
      <c r="C260" s="2"/>
      <c r="D260" s="1"/>
      <c r="E260" s="3"/>
      <c r="F260" s="57">
        <v>0</v>
      </c>
      <c r="G260" s="5">
        <v>0</v>
      </c>
      <c r="H260" s="5">
        <v>0</v>
      </c>
      <c r="I260" s="5">
        <v>0</v>
      </c>
      <c r="J260" s="185">
        <v>0</v>
      </c>
      <c r="K260" s="185">
        <v>0</v>
      </c>
      <c r="L260" s="185">
        <v>0</v>
      </c>
      <c r="M260" s="186">
        <v>0</v>
      </c>
      <c r="N260" s="57">
        <v>0</v>
      </c>
      <c r="O260" s="5">
        <v>0</v>
      </c>
      <c r="P260" s="5">
        <v>0</v>
      </c>
      <c r="Q260" s="5">
        <v>0</v>
      </c>
    </row>
    <row r="261" spans="2:17" ht="31.5" hidden="1" customHeight="1" x14ac:dyDescent="0.25">
      <c r="B261" s="2"/>
      <c r="C261" s="2"/>
      <c r="D261" s="1"/>
      <c r="E261" s="3"/>
      <c r="F261" s="57">
        <v>0</v>
      </c>
      <c r="G261" s="5">
        <v>0</v>
      </c>
      <c r="H261" s="5">
        <v>0</v>
      </c>
      <c r="I261" s="5">
        <v>0</v>
      </c>
      <c r="J261" s="185">
        <v>0</v>
      </c>
      <c r="K261" s="185">
        <v>0</v>
      </c>
      <c r="L261" s="185">
        <v>0</v>
      </c>
      <c r="M261" s="186">
        <v>0</v>
      </c>
      <c r="N261" s="57">
        <v>0</v>
      </c>
      <c r="O261" s="5">
        <v>0</v>
      </c>
      <c r="P261" s="5">
        <v>0</v>
      </c>
      <c r="Q261" s="5">
        <v>0</v>
      </c>
    </row>
    <row r="262" spans="2:17" ht="32.25" hidden="1" customHeight="1" x14ac:dyDescent="0.25">
      <c r="B262" s="154" t="s">
        <v>560</v>
      </c>
      <c r="C262" s="230" t="s">
        <v>252</v>
      </c>
      <c r="D262" s="232"/>
      <c r="E262" s="231"/>
      <c r="F262" s="57">
        <v>9809700</v>
      </c>
      <c r="G262" s="57">
        <v>9809700</v>
      </c>
      <c r="H262" s="57">
        <v>0</v>
      </c>
      <c r="I262" s="57">
        <v>0</v>
      </c>
      <c r="J262" s="57">
        <v>0</v>
      </c>
      <c r="K262" s="57">
        <v>0</v>
      </c>
      <c r="L262" s="57">
        <v>0</v>
      </c>
      <c r="M262" s="57">
        <v>0</v>
      </c>
      <c r="N262" s="57">
        <v>0</v>
      </c>
      <c r="O262" s="57">
        <v>0</v>
      </c>
      <c r="P262" s="57">
        <v>0</v>
      </c>
      <c r="Q262" s="57">
        <v>9809700</v>
      </c>
    </row>
    <row r="263" spans="2:17" ht="29.25" hidden="1" customHeight="1" x14ac:dyDescent="0.25">
      <c r="B263" s="31" t="s">
        <v>561</v>
      </c>
      <c r="C263" s="235" t="s">
        <v>252</v>
      </c>
      <c r="D263" s="236"/>
      <c r="E263" s="237"/>
      <c r="F263" s="57">
        <v>9809700</v>
      </c>
      <c r="G263" s="33">
        <v>9809700</v>
      </c>
      <c r="H263" s="33">
        <v>0</v>
      </c>
      <c r="I263" s="33">
        <v>0</v>
      </c>
      <c r="J263" s="33">
        <v>0</v>
      </c>
      <c r="K263" s="57">
        <v>0</v>
      </c>
      <c r="L263" s="33">
        <v>0</v>
      </c>
      <c r="M263" s="33">
        <v>0</v>
      </c>
      <c r="N263" s="33">
        <v>0</v>
      </c>
      <c r="O263" s="33">
        <v>0</v>
      </c>
      <c r="P263" s="33">
        <v>0</v>
      </c>
      <c r="Q263" s="57">
        <v>9809700</v>
      </c>
    </row>
    <row r="264" spans="2:17" ht="15" hidden="1" customHeight="1" x14ac:dyDescent="0.25">
      <c r="B264" s="154" t="s">
        <v>562</v>
      </c>
      <c r="C264" s="154">
        <v>8400</v>
      </c>
      <c r="D264" s="230" t="s">
        <v>253</v>
      </c>
      <c r="E264" s="231"/>
      <c r="F264" s="57">
        <v>9809700</v>
      </c>
      <c r="G264" s="57">
        <v>9809700</v>
      </c>
      <c r="H264" s="57">
        <v>0</v>
      </c>
      <c r="I264" s="57">
        <v>0</v>
      </c>
      <c r="J264" s="57">
        <v>0</v>
      </c>
      <c r="K264" s="57">
        <v>0</v>
      </c>
      <c r="L264" s="57">
        <v>0</v>
      </c>
      <c r="M264" s="57">
        <v>0</v>
      </c>
      <c r="N264" s="57">
        <v>0</v>
      </c>
      <c r="O264" s="57">
        <v>0</v>
      </c>
      <c r="P264" s="57">
        <v>0</v>
      </c>
      <c r="Q264" s="57">
        <v>9809700</v>
      </c>
    </row>
    <row r="265" spans="2:17" ht="34.5" hidden="1" customHeight="1" x14ac:dyDescent="0.25">
      <c r="B265" s="2" t="s">
        <v>563</v>
      </c>
      <c r="C265" s="2" t="s">
        <v>482</v>
      </c>
      <c r="D265" s="1" t="s">
        <v>547</v>
      </c>
      <c r="E265" s="3" t="s">
        <v>483</v>
      </c>
      <c r="F265" s="57">
        <v>7459600</v>
      </c>
      <c r="G265" s="5">
        <v>7459600</v>
      </c>
      <c r="H265" s="5">
        <v>0</v>
      </c>
      <c r="I265" s="5">
        <v>0</v>
      </c>
      <c r="J265" s="5">
        <v>0</v>
      </c>
      <c r="K265" s="57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7">
        <v>7459600</v>
      </c>
    </row>
    <row r="266" spans="2:17" ht="28.5" hidden="1" customHeight="1" x14ac:dyDescent="0.25">
      <c r="B266" s="2" t="s">
        <v>564</v>
      </c>
      <c r="C266" s="2" t="s">
        <v>484</v>
      </c>
      <c r="D266" s="1" t="s">
        <v>481</v>
      </c>
      <c r="E266" s="3" t="s">
        <v>485</v>
      </c>
      <c r="F266" s="57">
        <v>2350100</v>
      </c>
      <c r="G266" s="5">
        <v>2350100</v>
      </c>
      <c r="H266" s="5">
        <v>0</v>
      </c>
      <c r="I266" s="5">
        <v>0</v>
      </c>
      <c r="J266" s="5">
        <v>0</v>
      </c>
      <c r="K266" s="57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7">
        <v>2350100</v>
      </c>
    </row>
    <row r="267" spans="2:17" ht="56.25" hidden="1" customHeight="1" x14ac:dyDescent="0.25">
      <c r="B267" s="250" t="s">
        <v>297</v>
      </c>
      <c r="C267" s="251"/>
      <c r="D267" s="251"/>
      <c r="E267" s="252"/>
      <c r="F267" s="57">
        <v>0</v>
      </c>
      <c r="G267" s="5">
        <v>0</v>
      </c>
      <c r="H267" s="5">
        <v>0</v>
      </c>
      <c r="I267" s="5">
        <v>0</v>
      </c>
      <c r="J267" s="5">
        <v>0</v>
      </c>
      <c r="K267" s="57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7">
        <v>0</v>
      </c>
    </row>
    <row r="268" spans="2:17" ht="46.5" hidden="1" customHeight="1" x14ac:dyDescent="0.25">
      <c r="B268" s="270" t="s">
        <v>246</v>
      </c>
      <c r="C268" s="270"/>
      <c r="D268" s="270"/>
      <c r="E268" s="270"/>
      <c r="F268" s="57">
        <v>0</v>
      </c>
      <c r="G268" s="5">
        <v>0</v>
      </c>
      <c r="H268" s="5">
        <v>0</v>
      </c>
      <c r="I268" s="5">
        <v>0</v>
      </c>
      <c r="J268" s="5">
        <v>0</v>
      </c>
      <c r="K268" s="57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7">
        <v>0</v>
      </c>
    </row>
    <row r="269" spans="2:17" ht="33" hidden="1" customHeight="1" x14ac:dyDescent="0.25">
      <c r="B269" s="270" t="s">
        <v>247</v>
      </c>
      <c r="C269" s="270"/>
      <c r="D269" s="270"/>
      <c r="E269" s="270"/>
      <c r="F269" s="57">
        <v>0</v>
      </c>
      <c r="G269" s="5">
        <v>0</v>
      </c>
      <c r="H269" s="5">
        <v>0</v>
      </c>
      <c r="I269" s="5">
        <v>0</v>
      </c>
      <c r="J269" s="5">
        <v>0</v>
      </c>
      <c r="K269" s="57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7">
        <v>0</v>
      </c>
    </row>
    <row r="270" spans="2:17" ht="34.5" hidden="1" customHeight="1" x14ac:dyDescent="0.25">
      <c r="B270" s="270" t="s">
        <v>486</v>
      </c>
      <c r="C270" s="270"/>
      <c r="D270" s="270"/>
      <c r="E270" s="270"/>
      <c r="F270" s="57">
        <v>0</v>
      </c>
      <c r="G270" s="5">
        <v>0</v>
      </c>
      <c r="H270" s="5">
        <v>0</v>
      </c>
      <c r="I270" s="5">
        <v>0</v>
      </c>
      <c r="J270" s="5">
        <v>0</v>
      </c>
      <c r="K270" s="57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7">
        <v>0</v>
      </c>
    </row>
    <row r="271" spans="2:17" ht="13.8" hidden="1" x14ac:dyDescent="0.25">
      <c r="B271" s="154" t="s">
        <v>201</v>
      </c>
      <c r="C271" s="230" t="s">
        <v>153</v>
      </c>
      <c r="D271" s="232"/>
      <c r="E271" s="231"/>
      <c r="F271" s="57">
        <v>4544000</v>
      </c>
      <c r="G271" s="57">
        <v>4544000</v>
      </c>
      <c r="H271" s="57">
        <v>0</v>
      </c>
      <c r="I271" s="57">
        <v>0</v>
      </c>
      <c r="J271" s="57">
        <v>0</v>
      </c>
      <c r="K271" s="57">
        <v>2500000</v>
      </c>
      <c r="L271" s="57">
        <v>2500000</v>
      </c>
      <c r="M271" s="57">
        <v>0</v>
      </c>
      <c r="N271" s="57">
        <v>0</v>
      </c>
      <c r="O271" s="57">
        <v>0</v>
      </c>
      <c r="P271" s="57">
        <v>2500000</v>
      </c>
      <c r="Q271" s="57">
        <v>7044000</v>
      </c>
    </row>
    <row r="272" spans="2:17" ht="14.4" hidden="1" x14ac:dyDescent="0.25">
      <c r="B272" s="154" t="s">
        <v>202</v>
      </c>
      <c r="C272" s="235" t="s">
        <v>153</v>
      </c>
      <c r="D272" s="236"/>
      <c r="E272" s="237"/>
      <c r="F272" s="57">
        <v>4544000</v>
      </c>
      <c r="G272" s="33">
        <v>4544000</v>
      </c>
      <c r="H272" s="33">
        <v>0</v>
      </c>
      <c r="I272" s="33">
        <v>0</v>
      </c>
      <c r="J272" s="33">
        <v>0</v>
      </c>
      <c r="K272" s="33">
        <v>2500000</v>
      </c>
      <c r="L272" s="33">
        <v>2500000</v>
      </c>
      <c r="M272" s="33">
        <v>0</v>
      </c>
      <c r="N272" s="33">
        <v>0</v>
      </c>
      <c r="O272" s="33">
        <v>0</v>
      </c>
      <c r="P272" s="33">
        <v>2500000</v>
      </c>
      <c r="Q272" s="57">
        <v>7044000</v>
      </c>
    </row>
    <row r="273" spans="2:17" ht="34.5" hidden="1" customHeight="1" x14ac:dyDescent="0.25">
      <c r="B273" s="154">
        <v>2417100</v>
      </c>
      <c r="C273" s="6">
        <v>7100</v>
      </c>
      <c r="D273" s="230" t="s">
        <v>68</v>
      </c>
      <c r="E273" s="231"/>
      <c r="F273" s="57">
        <v>4544000</v>
      </c>
      <c r="G273" s="5">
        <v>4544000</v>
      </c>
      <c r="H273" s="5">
        <v>0</v>
      </c>
      <c r="I273" s="5">
        <v>0</v>
      </c>
      <c r="J273" s="5">
        <v>0</v>
      </c>
      <c r="K273" s="57">
        <v>0</v>
      </c>
      <c r="L273" s="57">
        <v>0</v>
      </c>
      <c r="M273" s="57">
        <v>0</v>
      </c>
      <c r="N273" s="57">
        <v>0</v>
      </c>
      <c r="O273" s="57">
        <v>0</v>
      </c>
      <c r="P273" s="57">
        <v>0</v>
      </c>
      <c r="Q273" s="57">
        <v>4544000</v>
      </c>
    </row>
    <row r="274" spans="2:17" ht="34.5" hidden="1" customHeight="1" x14ac:dyDescent="0.25">
      <c r="B274" s="2">
        <v>2417110</v>
      </c>
      <c r="C274" s="2">
        <v>7110</v>
      </c>
      <c r="D274" s="1" t="s">
        <v>69</v>
      </c>
      <c r="E274" s="3" t="s">
        <v>70</v>
      </c>
      <c r="F274" s="57">
        <v>44000</v>
      </c>
      <c r="G274" s="5">
        <v>44000</v>
      </c>
      <c r="H274" s="5">
        <v>0</v>
      </c>
      <c r="I274" s="5">
        <v>0</v>
      </c>
      <c r="J274" s="5">
        <v>0</v>
      </c>
      <c r="K274" s="57">
        <v>0</v>
      </c>
      <c r="L274" s="57">
        <v>0</v>
      </c>
      <c r="M274" s="5">
        <v>0</v>
      </c>
      <c r="N274" s="5">
        <v>0</v>
      </c>
      <c r="O274" s="5">
        <v>0</v>
      </c>
      <c r="P274" s="57">
        <v>0</v>
      </c>
      <c r="Q274" s="57">
        <v>44000</v>
      </c>
    </row>
    <row r="275" spans="2:17" ht="34.5" hidden="1" customHeight="1" x14ac:dyDescent="0.25">
      <c r="B275" s="2">
        <v>2417130</v>
      </c>
      <c r="C275" s="2">
        <v>7130</v>
      </c>
      <c r="D275" s="1" t="s">
        <v>69</v>
      </c>
      <c r="E275" s="3" t="s">
        <v>152</v>
      </c>
      <c r="F275" s="57">
        <v>0</v>
      </c>
      <c r="G275" s="5">
        <v>0</v>
      </c>
      <c r="H275" s="5">
        <v>0</v>
      </c>
      <c r="I275" s="5">
        <v>0</v>
      </c>
      <c r="J275" s="5">
        <v>0</v>
      </c>
      <c r="K275" s="57">
        <v>0</v>
      </c>
      <c r="L275" s="57">
        <v>0</v>
      </c>
      <c r="M275" s="5">
        <v>0</v>
      </c>
      <c r="N275" s="5">
        <v>0</v>
      </c>
      <c r="O275" s="5">
        <v>0</v>
      </c>
      <c r="P275" s="57">
        <v>0</v>
      </c>
      <c r="Q275" s="57">
        <v>0</v>
      </c>
    </row>
    <row r="276" spans="2:17" ht="34.5" hidden="1" customHeight="1" x14ac:dyDescent="0.25">
      <c r="B276" s="2">
        <v>2417150</v>
      </c>
      <c r="C276" s="2">
        <v>7150</v>
      </c>
      <c r="D276" s="1" t="s">
        <v>71</v>
      </c>
      <c r="E276" s="3" t="s">
        <v>72</v>
      </c>
      <c r="F276" s="57">
        <v>4500000</v>
      </c>
      <c r="G276" s="5">
        <v>4500000</v>
      </c>
      <c r="H276" s="5">
        <v>0</v>
      </c>
      <c r="I276" s="5">
        <v>0</v>
      </c>
      <c r="J276" s="5">
        <v>0</v>
      </c>
      <c r="K276" s="57">
        <v>0</v>
      </c>
      <c r="L276" s="57">
        <v>0</v>
      </c>
      <c r="M276" s="5">
        <v>0</v>
      </c>
      <c r="N276" s="5">
        <v>0</v>
      </c>
      <c r="O276" s="5">
        <v>0</v>
      </c>
      <c r="P276" s="57">
        <v>0</v>
      </c>
      <c r="Q276" s="57">
        <v>4500000</v>
      </c>
    </row>
    <row r="277" spans="2:17" ht="34.5" hidden="1" customHeight="1" x14ac:dyDescent="0.25">
      <c r="B277" s="2">
        <v>2417670</v>
      </c>
      <c r="C277" s="2">
        <v>7670</v>
      </c>
      <c r="D277" s="1" t="s">
        <v>319</v>
      </c>
      <c r="E277" s="3" t="s">
        <v>266</v>
      </c>
      <c r="F277" s="57">
        <v>0</v>
      </c>
      <c r="G277" s="5">
        <v>0</v>
      </c>
      <c r="H277" s="5">
        <v>0</v>
      </c>
      <c r="I277" s="5">
        <v>0</v>
      </c>
      <c r="J277" s="5">
        <v>0</v>
      </c>
      <c r="K277" s="57">
        <v>2500000</v>
      </c>
      <c r="L277" s="57">
        <v>2500000</v>
      </c>
      <c r="M277" s="5">
        <v>0</v>
      </c>
      <c r="N277" s="5">
        <v>0</v>
      </c>
      <c r="O277" s="5">
        <v>0</v>
      </c>
      <c r="P277" s="57">
        <v>2500000</v>
      </c>
      <c r="Q277" s="57">
        <v>2500000</v>
      </c>
    </row>
    <row r="278" spans="2:17" ht="40.5" hidden="1" customHeight="1" x14ac:dyDescent="0.25">
      <c r="B278" s="6" t="s">
        <v>347</v>
      </c>
      <c r="C278" s="238" t="s">
        <v>260</v>
      </c>
      <c r="D278" s="239"/>
      <c r="E278" s="240"/>
      <c r="F278" s="57">
        <v>20683700</v>
      </c>
      <c r="G278" s="57">
        <v>20683700</v>
      </c>
      <c r="H278" s="57">
        <v>0</v>
      </c>
      <c r="I278" s="57">
        <v>0</v>
      </c>
      <c r="J278" s="57">
        <v>0</v>
      </c>
      <c r="K278" s="57">
        <v>9721162.1099999994</v>
      </c>
      <c r="L278" s="57">
        <v>0</v>
      </c>
      <c r="M278" s="57">
        <v>9721162.1099999994</v>
      </c>
      <c r="N278" s="57">
        <v>0</v>
      </c>
      <c r="O278" s="57">
        <v>0</v>
      </c>
      <c r="P278" s="57">
        <v>0</v>
      </c>
      <c r="Q278" s="57">
        <v>30404862.109999999</v>
      </c>
    </row>
    <row r="279" spans="2:17" ht="32.25" hidden="1" customHeight="1" x14ac:dyDescent="0.25">
      <c r="B279" s="51" t="s">
        <v>348</v>
      </c>
      <c r="C279" s="235" t="s">
        <v>260</v>
      </c>
      <c r="D279" s="236"/>
      <c r="E279" s="237"/>
      <c r="F279" s="57">
        <v>20683700</v>
      </c>
      <c r="G279" s="33">
        <v>20683700</v>
      </c>
      <c r="H279" s="33">
        <v>0</v>
      </c>
      <c r="I279" s="33">
        <v>0</v>
      </c>
      <c r="J279" s="33">
        <v>0</v>
      </c>
      <c r="K279" s="57">
        <v>9721162.1099999994</v>
      </c>
      <c r="L279" s="33">
        <v>0</v>
      </c>
      <c r="M279" s="33">
        <v>9721162.1099999994</v>
      </c>
      <c r="N279" s="33">
        <v>0</v>
      </c>
      <c r="O279" s="33">
        <v>0</v>
      </c>
      <c r="P279" s="33">
        <v>0</v>
      </c>
      <c r="Q279" s="57">
        <v>30404862.109999999</v>
      </c>
    </row>
    <row r="280" spans="2:17" ht="32.25" hidden="1" customHeight="1" x14ac:dyDescent="0.25">
      <c r="B280" s="154">
        <v>2517100</v>
      </c>
      <c r="C280" s="6">
        <v>7100</v>
      </c>
      <c r="D280" s="230" t="s">
        <v>68</v>
      </c>
      <c r="E280" s="231"/>
      <c r="F280" s="57">
        <v>0</v>
      </c>
      <c r="G280" s="57">
        <v>0</v>
      </c>
      <c r="H280" s="57">
        <v>0</v>
      </c>
      <c r="I280" s="57">
        <v>0</v>
      </c>
      <c r="J280" s="57">
        <v>0</v>
      </c>
      <c r="K280" s="57">
        <v>0</v>
      </c>
      <c r="L280" s="57">
        <v>0</v>
      </c>
      <c r="M280" s="57">
        <v>0</v>
      </c>
      <c r="N280" s="57">
        <v>0</v>
      </c>
      <c r="O280" s="57">
        <v>0</v>
      </c>
      <c r="P280" s="57">
        <v>0</v>
      </c>
      <c r="Q280" s="57">
        <v>0</v>
      </c>
    </row>
    <row r="281" spans="2:17" ht="32.25" hidden="1" customHeight="1" x14ac:dyDescent="0.25">
      <c r="B281" s="2">
        <v>2517110</v>
      </c>
      <c r="C281" s="2">
        <v>7110</v>
      </c>
      <c r="D281" s="1" t="s">
        <v>69</v>
      </c>
      <c r="E281" s="3" t="s">
        <v>70</v>
      </c>
      <c r="F281" s="57">
        <v>0</v>
      </c>
      <c r="G281" s="5">
        <v>0</v>
      </c>
      <c r="H281" s="5">
        <v>0</v>
      </c>
      <c r="I281" s="5">
        <v>0</v>
      </c>
      <c r="J281" s="5">
        <v>0</v>
      </c>
      <c r="K281" s="57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7">
        <v>0</v>
      </c>
    </row>
    <row r="282" spans="2:17" ht="32.25" hidden="1" customHeight="1" x14ac:dyDescent="0.25">
      <c r="B282" s="2">
        <v>2517150</v>
      </c>
      <c r="C282" s="2">
        <v>7150</v>
      </c>
      <c r="D282" s="1" t="s">
        <v>71</v>
      </c>
      <c r="E282" s="3" t="s">
        <v>72</v>
      </c>
      <c r="F282" s="57">
        <v>0</v>
      </c>
      <c r="G282" s="5">
        <v>0</v>
      </c>
      <c r="H282" s="5">
        <v>0</v>
      </c>
      <c r="I282" s="5">
        <v>0</v>
      </c>
      <c r="J282" s="5">
        <v>0</v>
      </c>
      <c r="K282" s="57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7">
        <v>0</v>
      </c>
    </row>
    <row r="283" spans="2:17" ht="32.25" hidden="1" customHeight="1" x14ac:dyDescent="0.25">
      <c r="B283" s="154">
        <v>2517300</v>
      </c>
      <c r="C283" s="6" t="s">
        <v>190</v>
      </c>
      <c r="D283" s="230" t="s">
        <v>345</v>
      </c>
      <c r="E283" s="231"/>
      <c r="F283" s="57">
        <v>1779000</v>
      </c>
      <c r="G283" s="57">
        <v>1779000</v>
      </c>
      <c r="H283" s="57">
        <v>0</v>
      </c>
      <c r="I283" s="57">
        <v>0</v>
      </c>
      <c r="J283" s="57">
        <v>0</v>
      </c>
      <c r="K283" s="57">
        <v>0</v>
      </c>
      <c r="L283" s="57">
        <v>0</v>
      </c>
      <c r="M283" s="57">
        <v>0</v>
      </c>
      <c r="N283" s="57">
        <v>0</v>
      </c>
      <c r="O283" s="57">
        <v>0</v>
      </c>
      <c r="P283" s="57">
        <v>0</v>
      </c>
      <c r="Q283" s="57">
        <v>1779000</v>
      </c>
    </row>
    <row r="284" spans="2:17" ht="32.25" hidden="1" customHeight="1" x14ac:dyDescent="0.25">
      <c r="B284" s="2">
        <v>2517370</v>
      </c>
      <c r="C284" s="2" t="s">
        <v>134</v>
      </c>
      <c r="D284" s="1" t="s">
        <v>319</v>
      </c>
      <c r="E284" s="3" t="s">
        <v>325</v>
      </c>
      <c r="F284" s="57">
        <v>1779000</v>
      </c>
      <c r="G284" s="5">
        <v>1779000</v>
      </c>
      <c r="H284" s="5">
        <v>0</v>
      </c>
      <c r="I284" s="5">
        <v>0</v>
      </c>
      <c r="J284" s="5">
        <v>0</v>
      </c>
      <c r="K284" s="57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7">
        <v>1779000</v>
      </c>
    </row>
    <row r="285" spans="2:17" ht="32.25" hidden="1" customHeight="1" x14ac:dyDescent="0.25">
      <c r="B285" s="150"/>
      <c r="C285" s="150"/>
      <c r="D285" s="39" t="s">
        <v>319</v>
      </c>
      <c r="E285" s="65" t="s">
        <v>298</v>
      </c>
      <c r="F285" s="33">
        <v>0</v>
      </c>
      <c r="G285" s="55">
        <v>0</v>
      </c>
      <c r="H285" s="55">
        <v>0</v>
      </c>
      <c r="I285" s="55">
        <v>0</v>
      </c>
      <c r="J285" s="55">
        <v>0</v>
      </c>
      <c r="K285" s="33">
        <v>0</v>
      </c>
      <c r="L285" s="55">
        <v>0</v>
      </c>
      <c r="M285" s="55">
        <v>0</v>
      </c>
      <c r="N285" s="55">
        <v>0</v>
      </c>
      <c r="O285" s="55">
        <v>0</v>
      </c>
      <c r="P285" s="55">
        <v>0</v>
      </c>
      <c r="Q285" s="33">
        <v>0</v>
      </c>
    </row>
    <row r="286" spans="2:17" ht="47.25" hidden="1" customHeight="1" x14ac:dyDescent="0.25">
      <c r="B286" s="150"/>
      <c r="C286" s="150"/>
      <c r="D286" s="39" t="s">
        <v>319</v>
      </c>
      <c r="E286" s="65" t="s">
        <v>126</v>
      </c>
      <c r="F286" s="33">
        <v>0</v>
      </c>
      <c r="G286" s="55">
        <v>0</v>
      </c>
      <c r="H286" s="55">
        <v>0</v>
      </c>
      <c r="I286" s="55">
        <v>0</v>
      </c>
      <c r="J286" s="55">
        <v>0</v>
      </c>
      <c r="K286" s="33">
        <v>0</v>
      </c>
      <c r="L286" s="55">
        <v>0</v>
      </c>
      <c r="M286" s="55">
        <v>0</v>
      </c>
      <c r="N286" s="55">
        <v>0</v>
      </c>
      <c r="O286" s="55">
        <v>0</v>
      </c>
      <c r="P286" s="55">
        <v>0</v>
      </c>
      <c r="Q286" s="33">
        <v>0</v>
      </c>
    </row>
    <row r="287" spans="2:17" ht="29.25" hidden="1" customHeight="1" x14ac:dyDescent="0.25">
      <c r="B287" s="154">
        <v>2517600</v>
      </c>
      <c r="C287" s="6">
        <v>7600</v>
      </c>
      <c r="D287" s="230" t="s">
        <v>382</v>
      </c>
      <c r="E287" s="231"/>
      <c r="F287" s="57">
        <v>18904700</v>
      </c>
      <c r="G287" s="57">
        <v>18904700</v>
      </c>
      <c r="H287" s="57">
        <v>0</v>
      </c>
      <c r="I287" s="57">
        <v>0</v>
      </c>
      <c r="J287" s="57">
        <v>0</v>
      </c>
      <c r="K287" s="57">
        <v>0</v>
      </c>
      <c r="L287" s="57">
        <v>0</v>
      </c>
      <c r="M287" s="57">
        <v>0</v>
      </c>
      <c r="N287" s="57">
        <v>0</v>
      </c>
      <c r="O287" s="57">
        <v>0</v>
      </c>
      <c r="P287" s="57">
        <v>0</v>
      </c>
      <c r="Q287" s="57">
        <v>18904700</v>
      </c>
    </row>
    <row r="288" spans="2:17" ht="30" hidden="1" customHeight="1" x14ac:dyDescent="0.25">
      <c r="B288" s="2">
        <v>2517610</v>
      </c>
      <c r="C288" s="2">
        <v>7610</v>
      </c>
      <c r="D288" s="1" t="s">
        <v>548</v>
      </c>
      <c r="E288" s="3" t="s">
        <v>243</v>
      </c>
      <c r="F288" s="57">
        <v>150000</v>
      </c>
      <c r="G288" s="5">
        <v>150000</v>
      </c>
      <c r="H288" s="5">
        <v>0</v>
      </c>
      <c r="I288" s="5">
        <v>0</v>
      </c>
      <c r="J288" s="5">
        <v>0</v>
      </c>
      <c r="K288" s="57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7">
        <v>150000</v>
      </c>
    </row>
    <row r="289" spans="2:17" ht="33" hidden="1" customHeight="1" x14ac:dyDescent="0.25">
      <c r="B289" s="6">
        <v>2517620</v>
      </c>
      <c r="C289" s="6" t="s">
        <v>556</v>
      </c>
      <c r="D289" s="154"/>
      <c r="E289" s="36" t="s">
        <v>558</v>
      </c>
      <c r="F289" s="57">
        <v>545000</v>
      </c>
      <c r="G289" s="57">
        <v>545000</v>
      </c>
      <c r="H289" s="57">
        <v>0</v>
      </c>
      <c r="I289" s="57">
        <v>0</v>
      </c>
      <c r="J289" s="57">
        <v>0</v>
      </c>
      <c r="K289" s="57">
        <v>0</v>
      </c>
      <c r="L289" s="57">
        <v>0</v>
      </c>
      <c r="M289" s="57">
        <v>0</v>
      </c>
      <c r="N289" s="57">
        <v>0</v>
      </c>
      <c r="O289" s="57">
        <v>0</v>
      </c>
      <c r="P289" s="57">
        <v>0</v>
      </c>
      <c r="Q289" s="57">
        <v>545000</v>
      </c>
    </row>
    <row r="290" spans="2:17" ht="30.75" hidden="1" customHeight="1" x14ac:dyDescent="0.25">
      <c r="B290" s="2">
        <v>2517622</v>
      </c>
      <c r="C290" s="2" t="s">
        <v>557</v>
      </c>
      <c r="D290" s="1" t="s">
        <v>397</v>
      </c>
      <c r="E290" s="3" t="s">
        <v>559</v>
      </c>
      <c r="F290" s="57">
        <v>545000</v>
      </c>
      <c r="G290" s="5">
        <v>545000</v>
      </c>
      <c r="H290" s="5">
        <v>0</v>
      </c>
      <c r="I290" s="5">
        <v>0</v>
      </c>
      <c r="J290" s="5">
        <v>0</v>
      </c>
      <c r="K290" s="57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7">
        <v>545000</v>
      </c>
    </row>
    <row r="291" spans="2:17" ht="44.25" hidden="1" customHeight="1" x14ac:dyDescent="0.25">
      <c r="B291" s="2">
        <v>2517611</v>
      </c>
      <c r="C291" s="2" t="s">
        <v>200</v>
      </c>
      <c r="D291" s="1" t="s">
        <v>397</v>
      </c>
      <c r="E291" s="3" t="s">
        <v>203</v>
      </c>
      <c r="F291" s="57">
        <v>0</v>
      </c>
      <c r="G291" s="5">
        <v>0</v>
      </c>
      <c r="H291" s="5">
        <v>0</v>
      </c>
      <c r="I291" s="5">
        <v>0</v>
      </c>
      <c r="J291" s="5">
        <v>0</v>
      </c>
      <c r="K291" s="57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7">
        <v>0</v>
      </c>
    </row>
    <row r="292" spans="2:17" ht="33.75" hidden="1" customHeight="1" x14ac:dyDescent="0.25">
      <c r="B292" s="2">
        <v>2517680</v>
      </c>
      <c r="C292" s="2" t="s">
        <v>541</v>
      </c>
      <c r="D292" s="1" t="s">
        <v>319</v>
      </c>
      <c r="E292" s="3" t="s">
        <v>540</v>
      </c>
      <c r="F292" s="57">
        <v>0</v>
      </c>
      <c r="G292" s="5">
        <v>0</v>
      </c>
      <c r="H292" s="5">
        <v>0</v>
      </c>
      <c r="I292" s="5">
        <v>0</v>
      </c>
      <c r="J292" s="5">
        <v>0</v>
      </c>
      <c r="K292" s="57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7">
        <v>0</v>
      </c>
    </row>
    <row r="293" spans="2:17" ht="32.25" hidden="1" customHeight="1" x14ac:dyDescent="0.25">
      <c r="B293" s="6">
        <v>2517690</v>
      </c>
      <c r="C293" s="6" t="s">
        <v>315</v>
      </c>
      <c r="D293" s="154"/>
      <c r="E293" s="36" t="s">
        <v>318</v>
      </c>
      <c r="F293" s="57">
        <v>18209700</v>
      </c>
      <c r="G293" s="57">
        <v>18209700</v>
      </c>
      <c r="H293" s="57">
        <v>0</v>
      </c>
      <c r="I293" s="57">
        <v>0</v>
      </c>
      <c r="J293" s="57">
        <v>0</v>
      </c>
      <c r="K293" s="57">
        <v>0</v>
      </c>
      <c r="L293" s="57">
        <v>0</v>
      </c>
      <c r="M293" s="57">
        <v>0</v>
      </c>
      <c r="N293" s="57">
        <v>0</v>
      </c>
      <c r="O293" s="57">
        <v>0</v>
      </c>
      <c r="P293" s="57">
        <v>0</v>
      </c>
      <c r="Q293" s="57">
        <v>18209700</v>
      </c>
    </row>
    <row r="294" spans="2:17" ht="32.25" hidden="1" customHeight="1" x14ac:dyDescent="0.25">
      <c r="B294" s="2">
        <v>2517693</v>
      </c>
      <c r="C294" s="2" t="s">
        <v>316</v>
      </c>
      <c r="D294" s="1" t="s">
        <v>319</v>
      </c>
      <c r="E294" s="3" t="s">
        <v>535</v>
      </c>
      <c r="F294" s="57">
        <v>18209700</v>
      </c>
      <c r="G294" s="5">
        <v>18209700</v>
      </c>
      <c r="H294" s="5">
        <v>0</v>
      </c>
      <c r="I294" s="5">
        <v>0</v>
      </c>
      <c r="J294" s="5">
        <v>0</v>
      </c>
      <c r="K294" s="57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7">
        <v>18209700</v>
      </c>
    </row>
    <row r="295" spans="2:17" ht="46.5" hidden="1" customHeight="1" x14ac:dyDescent="0.25">
      <c r="B295" s="2"/>
      <c r="C295" s="2" t="s">
        <v>316</v>
      </c>
      <c r="D295" s="1" t="s">
        <v>319</v>
      </c>
      <c r="E295" s="3" t="s">
        <v>381</v>
      </c>
      <c r="F295" s="57">
        <v>0</v>
      </c>
      <c r="G295" s="5">
        <v>0</v>
      </c>
      <c r="H295" s="5">
        <v>0</v>
      </c>
      <c r="I295" s="5">
        <v>0</v>
      </c>
      <c r="J295" s="5">
        <v>0</v>
      </c>
      <c r="K295" s="57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7">
        <v>0</v>
      </c>
    </row>
    <row r="296" spans="2:17" ht="19.5" hidden="1" customHeight="1" x14ac:dyDescent="0.25">
      <c r="B296" s="154">
        <v>2518300</v>
      </c>
      <c r="C296" s="6">
        <v>8300</v>
      </c>
      <c r="D296" s="230" t="s">
        <v>191</v>
      </c>
      <c r="E296" s="231"/>
      <c r="F296" s="57">
        <v>0</v>
      </c>
      <c r="G296" s="57">
        <v>0</v>
      </c>
      <c r="H296" s="57">
        <v>0</v>
      </c>
      <c r="I296" s="57">
        <v>0</v>
      </c>
      <c r="J296" s="57">
        <v>0</v>
      </c>
      <c r="K296" s="57">
        <v>9721162.1099999994</v>
      </c>
      <c r="L296" s="57">
        <v>0</v>
      </c>
      <c r="M296" s="57">
        <v>9721162.1099999994</v>
      </c>
      <c r="N296" s="57">
        <v>0</v>
      </c>
      <c r="O296" s="57">
        <v>0</v>
      </c>
      <c r="P296" s="57">
        <v>0</v>
      </c>
      <c r="Q296" s="57">
        <v>9721162.1099999994</v>
      </c>
    </row>
    <row r="297" spans="2:17" ht="36.75" hidden="1" customHeight="1" x14ac:dyDescent="0.25">
      <c r="B297" s="2">
        <v>2518330</v>
      </c>
      <c r="C297" s="2">
        <v>8330</v>
      </c>
      <c r="D297" s="1" t="s">
        <v>326</v>
      </c>
      <c r="E297" s="3" t="s">
        <v>327</v>
      </c>
      <c r="F297" s="57">
        <v>0</v>
      </c>
      <c r="G297" s="5">
        <v>0</v>
      </c>
      <c r="H297" s="5">
        <v>0</v>
      </c>
      <c r="I297" s="5">
        <v>0</v>
      </c>
      <c r="J297" s="5">
        <v>0</v>
      </c>
      <c r="K297" s="57">
        <v>9721162.1099999994</v>
      </c>
      <c r="L297" s="5">
        <v>0</v>
      </c>
      <c r="M297" s="5">
        <v>9721162.1099999994</v>
      </c>
      <c r="N297" s="5">
        <v>0</v>
      </c>
      <c r="O297" s="5">
        <v>0</v>
      </c>
      <c r="P297" s="5">
        <v>0</v>
      </c>
      <c r="Q297" s="57">
        <v>9721162.1099999994</v>
      </c>
    </row>
    <row r="298" spans="2:17" ht="15" hidden="1" customHeight="1" x14ac:dyDescent="0.25">
      <c r="B298" s="154">
        <v>2510100</v>
      </c>
      <c r="C298" s="6" t="s">
        <v>255</v>
      </c>
      <c r="D298" s="230" t="s">
        <v>256</v>
      </c>
      <c r="E298" s="231"/>
      <c r="F298" s="57">
        <v>0</v>
      </c>
      <c r="G298" s="34">
        <v>0</v>
      </c>
      <c r="H298" s="57">
        <v>0</v>
      </c>
      <c r="I298" s="57">
        <v>0</v>
      </c>
      <c r="J298" s="57">
        <v>0</v>
      </c>
      <c r="K298" s="57">
        <v>0</v>
      </c>
      <c r="L298" s="57">
        <v>0</v>
      </c>
      <c r="M298" s="57">
        <v>0</v>
      </c>
      <c r="N298" s="57">
        <v>0</v>
      </c>
      <c r="O298" s="57">
        <v>0</v>
      </c>
      <c r="P298" s="57">
        <v>0</v>
      </c>
      <c r="Q298" s="57">
        <v>0</v>
      </c>
    </row>
    <row r="299" spans="2:17" ht="15" hidden="1" customHeight="1" x14ac:dyDescent="0.25">
      <c r="B299" s="2">
        <v>2510180</v>
      </c>
      <c r="C299" s="2" t="s">
        <v>277</v>
      </c>
      <c r="D299" s="1" t="s">
        <v>322</v>
      </c>
      <c r="E299" s="3" t="s">
        <v>324</v>
      </c>
      <c r="F299" s="57">
        <v>0</v>
      </c>
      <c r="G299" s="57">
        <v>0</v>
      </c>
      <c r="H299" s="5">
        <v>0</v>
      </c>
      <c r="I299" s="5">
        <v>0</v>
      </c>
      <c r="J299" s="5">
        <v>0</v>
      </c>
      <c r="K299" s="57">
        <v>0</v>
      </c>
      <c r="L299" s="5">
        <v>0</v>
      </c>
      <c r="M299" s="5">
        <v>0</v>
      </c>
      <c r="N299" s="5">
        <v>0</v>
      </c>
      <c r="O299" s="57">
        <v>0</v>
      </c>
      <c r="P299" s="5">
        <v>0</v>
      </c>
      <c r="Q299" s="57">
        <v>0</v>
      </c>
    </row>
    <row r="300" spans="2:17" ht="36.75" hidden="1" customHeight="1" x14ac:dyDescent="0.25">
      <c r="B300" s="150"/>
      <c r="C300" s="150"/>
      <c r="D300" s="39"/>
      <c r="E300" s="65" t="s">
        <v>244</v>
      </c>
      <c r="F300" s="57">
        <v>0</v>
      </c>
      <c r="G300" s="57">
        <v>0</v>
      </c>
      <c r="H300" s="5">
        <v>0</v>
      </c>
      <c r="I300" s="5">
        <v>0</v>
      </c>
      <c r="J300" s="5">
        <v>0</v>
      </c>
      <c r="K300" s="57">
        <v>0</v>
      </c>
      <c r="L300" s="5">
        <v>0</v>
      </c>
      <c r="M300" s="5">
        <v>0</v>
      </c>
      <c r="N300" s="5">
        <v>0</v>
      </c>
      <c r="O300" s="57">
        <v>0</v>
      </c>
      <c r="P300" s="5">
        <v>0</v>
      </c>
      <c r="Q300" s="57">
        <v>0</v>
      </c>
    </row>
    <row r="301" spans="2:17" ht="49.5" hidden="1" customHeight="1" x14ac:dyDescent="0.25">
      <c r="B301" s="150"/>
      <c r="C301" s="150"/>
      <c r="D301" s="39"/>
      <c r="E301" s="65" t="s">
        <v>381</v>
      </c>
      <c r="F301" s="57">
        <v>0</v>
      </c>
      <c r="G301" s="57">
        <v>0</v>
      </c>
      <c r="H301" s="5">
        <v>0</v>
      </c>
      <c r="I301" s="5">
        <v>0</v>
      </c>
      <c r="J301" s="5">
        <v>0</v>
      </c>
      <c r="K301" s="57">
        <v>0</v>
      </c>
      <c r="L301" s="5">
        <v>0</v>
      </c>
      <c r="M301" s="5">
        <v>0</v>
      </c>
      <c r="N301" s="5">
        <v>0</v>
      </c>
      <c r="O301" s="57">
        <v>0</v>
      </c>
      <c r="P301" s="5">
        <v>0</v>
      </c>
      <c r="Q301" s="57">
        <v>0</v>
      </c>
    </row>
    <row r="302" spans="2:17" ht="62.25" hidden="1" customHeight="1" x14ac:dyDescent="0.25">
      <c r="B302" s="2">
        <v>2517700</v>
      </c>
      <c r="C302" s="2" t="s">
        <v>37</v>
      </c>
      <c r="D302" s="1" t="s">
        <v>322</v>
      </c>
      <c r="E302" s="3" t="s">
        <v>38</v>
      </c>
      <c r="F302" s="57">
        <v>0</v>
      </c>
      <c r="G302" s="57">
        <v>0</v>
      </c>
      <c r="H302" s="5">
        <v>0</v>
      </c>
      <c r="I302" s="5">
        <v>0</v>
      </c>
      <c r="J302" s="5">
        <v>0</v>
      </c>
      <c r="K302" s="57">
        <v>0</v>
      </c>
      <c r="L302" s="5">
        <v>0</v>
      </c>
      <c r="M302" s="5">
        <v>0</v>
      </c>
      <c r="N302" s="5">
        <v>0</v>
      </c>
      <c r="O302" s="57">
        <v>0</v>
      </c>
      <c r="P302" s="5">
        <v>0</v>
      </c>
      <c r="Q302" s="57">
        <v>0</v>
      </c>
    </row>
    <row r="303" spans="2:17" ht="35.25" hidden="1" customHeight="1" x14ac:dyDescent="0.25">
      <c r="B303" s="6">
        <v>2900000</v>
      </c>
      <c r="C303" s="238" t="s">
        <v>127</v>
      </c>
      <c r="D303" s="239"/>
      <c r="E303" s="240"/>
      <c r="F303" s="57">
        <v>36085209</v>
      </c>
      <c r="G303" s="57">
        <v>36085209</v>
      </c>
      <c r="H303" s="57">
        <v>5560200</v>
      </c>
      <c r="I303" s="57">
        <v>1303600</v>
      </c>
      <c r="J303" s="57">
        <v>0</v>
      </c>
      <c r="K303" s="57">
        <v>116102129</v>
      </c>
      <c r="L303" s="57">
        <v>116102129</v>
      </c>
      <c r="M303" s="57">
        <v>0</v>
      </c>
      <c r="N303" s="57">
        <v>0</v>
      </c>
      <c r="O303" s="57">
        <v>0</v>
      </c>
      <c r="P303" s="57">
        <v>116102129</v>
      </c>
      <c r="Q303" s="57">
        <v>152187338</v>
      </c>
    </row>
    <row r="304" spans="2:17" ht="38.25" hidden="1" customHeight="1" x14ac:dyDescent="0.25">
      <c r="B304" s="51">
        <v>2910000</v>
      </c>
      <c r="C304" s="235" t="s">
        <v>127</v>
      </c>
      <c r="D304" s="236"/>
      <c r="E304" s="237"/>
      <c r="F304" s="57">
        <v>36085209</v>
      </c>
      <c r="G304" s="33">
        <v>36085209</v>
      </c>
      <c r="H304" s="33">
        <v>5560200</v>
      </c>
      <c r="I304" s="33">
        <v>1303600</v>
      </c>
      <c r="J304" s="33">
        <v>0</v>
      </c>
      <c r="K304" s="57">
        <v>116102129</v>
      </c>
      <c r="L304" s="33">
        <v>116102129</v>
      </c>
      <c r="M304" s="33">
        <v>0</v>
      </c>
      <c r="N304" s="33">
        <v>0</v>
      </c>
      <c r="O304" s="33">
        <v>0</v>
      </c>
      <c r="P304" s="33">
        <v>116102129</v>
      </c>
      <c r="Q304" s="57">
        <v>152187338</v>
      </c>
    </row>
    <row r="305" spans="2:18" ht="35.25" hidden="1" customHeight="1" x14ac:dyDescent="0.25">
      <c r="B305" s="6">
        <v>2918100</v>
      </c>
      <c r="C305" s="6">
        <v>8100</v>
      </c>
      <c r="D305" s="271" t="s">
        <v>307</v>
      </c>
      <c r="E305" s="272"/>
      <c r="F305" s="57">
        <v>21085209</v>
      </c>
      <c r="G305" s="57">
        <v>21085209</v>
      </c>
      <c r="H305" s="57">
        <v>5560200</v>
      </c>
      <c r="I305" s="57">
        <v>1303600</v>
      </c>
      <c r="J305" s="57">
        <v>0</v>
      </c>
      <c r="K305" s="57">
        <v>51102129</v>
      </c>
      <c r="L305" s="57">
        <v>51102129</v>
      </c>
      <c r="M305" s="57">
        <v>0</v>
      </c>
      <c r="N305" s="57">
        <v>0</v>
      </c>
      <c r="O305" s="57">
        <v>0</v>
      </c>
      <c r="P305" s="57">
        <v>51102129</v>
      </c>
      <c r="Q305" s="57">
        <v>72187338</v>
      </c>
    </row>
    <row r="306" spans="2:18" ht="51.75" hidden="1" customHeight="1" x14ac:dyDescent="0.25">
      <c r="B306" s="2">
        <v>2918110</v>
      </c>
      <c r="C306" s="2">
        <v>8110</v>
      </c>
      <c r="D306" s="1" t="s">
        <v>163</v>
      </c>
      <c r="E306" s="67" t="s">
        <v>135</v>
      </c>
      <c r="F306" s="57">
        <v>21085209</v>
      </c>
      <c r="G306" s="5">
        <v>21085209</v>
      </c>
      <c r="H306" s="5">
        <v>5560200</v>
      </c>
      <c r="I306" s="5">
        <v>1303600</v>
      </c>
      <c r="J306" s="5">
        <v>0</v>
      </c>
      <c r="K306" s="57">
        <v>51102129</v>
      </c>
      <c r="L306" s="57">
        <v>51102129</v>
      </c>
      <c r="M306" s="5">
        <v>0</v>
      </c>
      <c r="N306" s="5">
        <v>0</v>
      </c>
      <c r="O306" s="5">
        <v>0</v>
      </c>
      <c r="P306" s="5">
        <v>51102129</v>
      </c>
      <c r="Q306" s="57">
        <v>72187338</v>
      </c>
    </row>
    <row r="307" spans="2:18" ht="20.25" hidden="1" customHeight="1" x14ac:dyDescent="0.25">
      <c r="B307" s="6">
        <v>2918200</v>
      </c>
      <c r="C307" s="6">
        <v>8200</v>
      </c>
      <c r="D307" s="259" t="s">
        <v>39</v>
      </c>
      <c r="E307" s="260"/>
      <c r="F307" s="57">
        <v>15000000</v>
      </c>
      <c r="G307" s="5">
        <v>15000000</v>
      </c>
      <c r="H307" s="5">
        <v>0</v>
      </c>
      <c r="I307" s="5">
        <v>0</v>
      </c>
      <c r="J307" s="5">
        <v>0</v>
      </c>
      <c r="K307" s="5">
        <v>65000000</v>
      </c>
      <c r="L307" s="5">
        <v>65000000</v>
      </c>
      <c r="M307" s="5">
        <v>0</v>
      </c>
      <c r="N307" s="5">
        <v>0</v>
      </c>
      <c r="O307" s="5">
        <v>0</v>
      </c>
      <c r="P307" s="5">
        <v>65000000</v>
      </c>
      <c r="Q307" s="57">
        <v>80000000</v>
      </c>
    </row>
    <row r="308" spans="2:18" ht="18.75" hidden="1" customHeight="1" x14ac:dyDescent="0.25">
      <c r="B308" s="2">
        <v>2918240</v>
      </c>
      <c r="C308" s="2">
        <v>8240</v>
      </c>
      <c r="D308" s="1" t="s">
        <v>40</v>
      </c>
      <c r="E308" s="3" t="s">
        <v>660</v>
      </c>
      <c r="F308" s="57">
        <v>15000000</v>
      </c>
      <c r="G308" s="5">
        <v>15000000</v>
      </c>
      <c r="H308" s="5">
        <v>0</v>
      </c>
      <c r="I308" s="5">
        <v>0</v>
      </c>
      <c r="J308" s="57">
        <v>0</v>
      </c>
      <c r="K308" s="57">
        <v>65000000</v>
      </c>
      <c r="L308" s="57">
        <v>65000000</v>
      </c>
      <c r="M308" s="57">
        <v>0</v>
      </c>
      <c r="N308" s="57">
        <v>0</v>
      </c>
      <c r="O308" s="57">
        <v>0</v>
      </c>
      <c r="P308" s="5">
        <v>65000000</v>
      </c>
      <c r="Q308" s="57">
        <v>80000000</v>
      </c>
    </row>
    <row r="309" spans="2:18" ht="18" customHeight="1" x14ac:dyDescent="0.25">
      <c r="B309" s="6">
        <v>3700000</v>
      </c>
      <c r="C309" s="261" t="s">
        <v>257</v>
      </c>
      <c r="D309" s="262"/>
      <c r="E309" s="263"/>
      <c r="F309" s="57">
        <v>225493256.74000001</v>
      </c>
      <c r="G309" s="57">
        <v>155920064.62</v>
      </c>
      <c r="H309" s="57">
        <v>0</v>
      </c>
      <c r="I309" s="57">
        <v>0</v>
      </c>
      <c r="J309" s="57">
        <v>0</v>
      </c>
      <c r="K309" s="57">
        <v>63153175</v>
      </c>
      <c r="L309" s="57">
        <v>2800000</v>
      </c>
      <c r="M309" s="57">
        <v>700821</v>
      </c>
      <c r="N309" s="57">
        <v>0</v>
      </c>
      <c r="O309" s="57">
        <v>0</v>
      </c>
      <c r="P309" s="57">
        <v>62452354</v>
      </c>
      <c r="Q309" s="57">
        <v>288646431.74000001</v>
      </c>
    </row>
    <row r="310" spans="2:18" ht="19.5" customHeight="1" x14ac:dyDescent="0.25">
      <c r="B310" s="51">
        <v>3710000</v>
      </c>
      <c r="C310" s="235" t="s">
        <v>257</v>
      </c>
      <c r="D310" s="236"/>
      <c r="E310" s="237"/>
      <c r="F310" s="57">
        <v>225493256.74000001</v>
      </c>
      <c r="G310" s="57">
        <v>155920064.62</v>
      </c>
      <c r="H310" s="57">
        <v>0</v>
      </c>
      <c r="I310" s="57">
        <v>0</v>
      </c>
      <c r="J310" s="57">
        <v>0</v>
      </c>
      <c r="K310" s="57">
        <v>63153175</v>
      </c>
      <c r="L310" s="57">
        <v>2800000</v>
      </c>
      <c r="M310" s="57">
        <v>700821</v>
      </c>
      <c r="N310" s="57">
        <v>0</v>
      </c>
      <c r="O310" s="57">
        <v>0</v>
      </c>
      <c r="P310" s="57">
        <v>62452354</v>
      </c>
      <c r="Q310" s="57">
        <v>288646431.74000001</v>
      </c>
    </row>
    <row r="311" spans="2:18" ht="15" hidden="1" customHeight="1" x14ac:dyDescent="0.25">
      <c r="B311" s="6">
        <v>3718000</v>
      </c>
      <c r="C311" s="6">
        <v>8000</v>
      </c>
      <c r="D311" s="230" t="s">
        <v>164</v>
      </c>
      <c r="E311" s="231"/>
      <c r="F311" s="57">
        <v>69573192.120000005</v>
      </c>
      <c r="G311" s="57">
        <v>0</v>
      </c>
      <c r="H311" s="57">
        <v>0</v>
      </c>
      <c r="I311" s="57">
        <v>0</v>
      </c>
      <c r="J311" s="57">
        <v>0</v>
      </c>
      <c r="K311" s="57">
        <v>0</v>
      </c>
      <c r="L311" s="57">
        <v>0</v>
      </c>
      <c r="M311" s="57">
        <v>0</v>
      </c>
      <c r="N311" s="57">
        <v>0</v>
      </c>
      <c r="O311" s="57">
        <v>0</v>
      </c>
      <c r="P311" s="57">
        <v>0</v>
      </c>
      <c r="Q311" s="57">
        <v>69573192.120000005</v>
      </c>
    </row>
    <row r="312" spans="2:18" ht="32.25" hidden="1" customHeight="1" x14ac:dyDescent="0.25">
      <c r="B312" s="6">
        <v>3718500</v>
      </c>
      <c r="C312" s="6">
        <v>8500</v>
      </c>
      <c r="D312" s="154" t="s">
        <v>277</v>
      </c>
      <c r="E312" s="52" t="s">
        <v>151</v>
      </c>
      <c r="F312" s="57">
        <v>0</v>
      </c>
      <c r="G312" s="57">
        <v>0</v>
      </c>
      <c r="H312" s="57">
        <v>0</v>
      </c>
      <c r="I312" s="57">
        <v>0</v>
      </c>
      <c r="J312" s="57">
        <v>0</v>
      </c>
      <c r="K312" s="57">
        <v>0</v>
      </c>
      <c r="L312" s="57">
        <v>0</v>
      </c>
      <c r="M312" s="57">
        <v>0</v>
      </c>
      <c r="N312" s="57">
        <v>0</v>
      </c>
      <c r="O312" s="57">
        <v>0</v>
      </c>
      <c r="P312" s="57">
        <v>0</v>
      </c>
      <c r="Q312" s="57">
        <v>0</v>
      </c>
    </row>
    <row r="313" spans="2:18" ht="135" hidden="1" customHeight="1" x14ac:dyDescent="0.25">
      <c r="B313" s="2"/>
      <c r="C313" s="2"/>
      <c r="D313" s="1" t="s">
        <v>277</v>
      </c>
      <c r="E313" s="56" t="s">
        <v>650</v>
      </c>
      <c r="F313" s="57">
        <v>0</v>
      </c>
      <c r="G313" s="57">
        <v>0</v>
      </c>
      <c r="H313" s="57">
        <v>0</v>
      </c>
      <c r="I313" s="57">
        <v>0</v>
      </c>
      <c r="J313" s="57">
        <v>0</v>
      </c>
      <c r="K313" s="57">
        <v>0</v>
      </c>
      <c r="L313" s="57">
        <v>0</v>
      </c>
      <c r="M313" s="57">
        <v>0</v>
      </c>
      <c r="N313" s="57">
        <v>0</v>
      </c>
      <c r="O313" s="57">
        <v>0</v>
      </c>
      <c r="P313" s="57">
        <v>0</v>
      </c>
      <c r="Q313" s="57">
        <v>0</v>
      </c>
    </row>
    <row r="314" spans="2:18" ht="363" hidden="1" customHeight="1" x14ac:dyDescent="0.25">
      <c r="B314" s="2"/>
      <c r="C314" s="2"/>
      <c r="D314" s="1" t="s">
        <v>277</v>
      </c>
      <c r="E314" s="11" t="s">
        <v>630</v>
      </c>
      <c r="F314" s="57">
        <v>0</v>
      </c>
      <c r="G314" s="5">
        <v>0</v>
      </c>
      <c r="H314" s="5">
        <v>0</v>
      </c>
      <c r="I314" s="5">
        <v>0</v>
      </c>
      <c r="J314" s="5">
        <v>0</v>
      </c>
      <c r="K314" s="57">
        <v>0</v>
      </c>
      <c r="L314" s="57">
        <v>0</v>
      </c>
      <c r="M314" s="5">
        <v>0</v>
      </c>
      <c r="N314" s="5">
        <v>0</v>
      </c>
      <c r="O314" s="5">
        <v>0</v>
      </c>
      <c r="P314" s="5">
        <v>0</v>
      </c>
      <c r="Q314" s="57">
        <v>0</v>
      </c>
    </row>
    <row r="315" spans="2:18" ht="135.75" hidden="1" customHeight="1" x14ac:dyDescent="0.25">
      <c r="B315" s="2"/>
      <c r="C315" s="2"/>
      <c r="D315" s="1" t="s">
        <v>277</v>
      </c>
      <c r="E315" s="11" t="s">
        <v>93</v>
      </c>
      <c r="F315" s="57">
        <v>0</v>
      </c>
      <c r="G315" s="5">
        <v>0</v>
      </c>
      <c r="H315" s="5">
        <v>0</v>
      </c>
      <c r="I315" s="5">
        <v>0</v>
      </c>
      <c r="J315" s="5">
        <v>0</v>
      </c>
      <c r="K315" s="57">
        <v>0</v>
      </c>
      <c r="L315" s="57">
        <v>0</v>
      </c>
      <c r="M315" s="5">
        <v>0</v>
      </c>
      <c r="N315" s="5">
        <v>0</v>
      </c>
      <c r="O315" s="5">
        <v>0</v>
      </c>
      <c r="P315" s="5">
        <v>0</v>
      </c>
      <c r="Q315" s="57">
        <v>0</v>
      </c>
    </row>
    <row r="316" spans="2:18" ht="360.75" hidden="1" customHeight="1" x14ac:dyDescent="0.25">
      <c r="B316" s="2"/>
      <c r="C316" s="2"/>
      <c r="D316" s="1" t="s">
        <v>277</v>
      </c>
      <c r="E316" s="11" t="s">
        <v>631</v>
      </c>
      <c r="F316" s="57">
        <v>0</v>
      </c>
      <c r="G316" s="5">
        <v>0</v>
      </c>
      <c r="H316" s="5">
        <v>0</v>
      </c>
      <c r="I316" s="5">
        <v>0</v>
      </c>
      <c r="J316" s="5">
        <v>0</v>
      </c>
      <c r="K316" s="57">
        <v>0</v>
      </c>
      <c r="L316" s="57">
        <v>0</v>
      </c>
      <c r="M316" s="5">
        <v>0</v>
      </c>
      <c r="N316" s="5">
        <v>0</v>
      </c>
      <c r="O316" s="5">
        <v>0</v>
      </c>
      <c r="P316" s="5">
        <v>0</v>
      </c>
      <c r="Q316" s="57">
        <v>0</v>
      </c>
    </row>
    <row r="317" spans="2:18" ht="272.25" hidden="1" customHeight="1" x14ac:dyDescent="0.25">
      <c r="B317" s="2"/>
      <c r="C317" s="2"/>
      <c r="D317" s="1" t="s">
        <v>277</v>
      </c>
      <c r="E317" s="11" t="s">
        <v>632</v>
      </c>
      <c r="F317" s="57">
        <v>0</v>
      </c>
      <c r="G317" s="5">
        <v>0</v>
      </c>
      <c r="H317" s="5">
        <v>0</v>
      </c>
      <c r="I317" s="5">
        <v>0</v>
      </c>
      <c r="J317" s="5">
        <v>0</v>
      </c>
      <c r="K317" s="57">
        <v>0</v>
      </c>
      <c r="L317" s="57">
        <v>0</v>
      </c>
      <c r="M317" s="5">
        <v>0</v>
      </c>
      <c r="N317" s="5">
        <v>0</v>
      </c>
      <c r="O317" s="5">
        <v>0</v>
      </c>
      <c r="P317" s="5">
        <v>0</v>
      </c>
      <c r="Q317" s="57">
        <v>0</v>
      </c>
    </row>
    <row r="318" spans="2:18" ht="82.5" hidden="1" customHeight="1" x14ac:dyDescent="0.25">
      <c r="B318" s="2"/>
      <c r="C318" s="2"/>
      <c r="D318" s="1" t="s">
        <v>277</v>
      </c>
      <c r="E318" s="11" t="s">
        <v>73</v>
      </c>
      <c r="F318" s="57">
        <v>0</v>
      </c>
      <c r="G318" s="5">
        <v>0</v>
      </c>
      <c r="H318" s="5">
        <v>0</v>
      </c>
      <c r="I318" s="5">
        <v>0</v>
      </c>
      <c r="J318" s="5">
        <v>0</v>
      </c>
      <c r="K318" s="57">
        <v>0</v>
      </c>
      <c r="L318" s="57">
        <v>0</v>
      </c>
      <c r="M318" s="5">
        <v>0</v>
      </c>
      <c r="N318" s="5">
        <v>0</v>
      </c>
      <c r="O318" s="5">
        <v>0</v>
      </c>
      <c r="P318" s="5">
        <v>0</v>
      </c>
      <c r="Q318" s="57">
        <v>0</v>
      </c>
    </row>
    <row r="319" spans="2:18" ht="21" hidden="1" customHeight="1" x14ac:dyDescent="0.25">
      <c r="B319" s="2">
        <v>3718710</v>
      </c>
      <c r="C319" s="2">
        <v>8710</v>
      </c>
      <c r="D319" s="1" t="s">
        <v>322</v>
      </c>
      <c r="E319" s="158" t="s">
        <v>94</v>
      </c>
      <c r="F319" s="57">
        <v>69573192.120000005</v>
      </c>
      <c r="G319" s="5">
        <v>0</v>
      </c>
      <c r="H319" s="5">
        <v>0</v>
      </c>
      <c r="I319" s="5">
        <v>0</v>
      </c>
      <c r="J319" s="5">
        <v>0</v>
      </c>
      <c r="K319" s="57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7">
        <v>69573192.120000005</v>
      </c>
      <c r="R319" s="13">
        <v>12341136</v>
      </c>
    </row>
    <row r="320" spans="2:18" ht="15" customHeight="1" x14ac:dyDescent="0.25">
      <c r="B320" s="6">
        <v>3719000</v>
      </c>
      <c r="C320" s="6">
        <v>9000</v>
      </c>
      <c r="D320" s="233" t="s">
        <v>165</v>
      </c>
      <c r="E320" s="234"/>
      <c r="F320" s="57">
        <v>155920064.62</v>
      </c>
      <c r="G320" s="57">
        <v>155920064.62</v>
      </c>
      <c r="H320" s="57">
        <v>0</v>
      </c>
      <c r="I320" s="57">
        <v>0</v>
      </c>
      <c r="J320" s="57">
        <v>0</v>
      </c>
      <c r="K320" s="57">
        <v>63153175</v>
      </c>
      <c r="L320" s="57">
        <v>2800000</v>
      </c>
      <c r="M320" s="57">
        <v>700821</v>
      </c>
      <c r="N320" s="57">
        <v>0</v>
      </c>
      <c r="O320" s="57">
        <v>0</v>
      </c>
      <c r="P320" s="57">
        <v>62452354</v>
      </c>
      <c r="Q320" s="57">
        <v>219073239.62</v>
      </c>
    </row>
    <row r="321" spans="1:17" ht="26.25" customHeight="1" x14ac:dyDescent="0.25">
      <c r="B321" s="123">
        <v>3719100</v>
      </c>
      <c r="C321" s="123">
        <v>9100</v>
      </c>
      <c r="D321" s="254" t="s">
        <v>136</v>
      </c>
      <c r="E321" s="255"/>
      <c r="F321" s="57">
        <v>4750908.62</v>
      </c>
      <c r="G321" s="57">
        <v>4750908.62</v>
      </c>
      <c r="H321" s="57">
        <v>0</v>
      </c>
      <c r="I321" s="57">
        <v>0</v>
      </c>
      <c r="J321" s="57">
        <v>0</v>
      </c>
      <c r="K321" s="57">
        <v>0</v>
      </c>
      <c r="L321" s="57">
        <v>0</v>
      </c>
      <c r="M321" s="57">
        <v>0</v>
      </c>
      <c r="N321" s="57">
        <v>0</v>
      </c>
      <c r="O321" s="57">
        <v>0</v>
      </c>
      <c r="P321" s="57">
        <v>0</v>
      </c>
      <c r="Q321" s="57">
        <v>4750908.62</v>
      </c>
    </row>
    <row r="322" spans="1:17" ht="15" customHeight="1" x14ac:dyDescent="0.25">
      <c r="B322" s="53">
        <v>3719150</v>
      </c>
      <c r="C322" s="53">
        <v>9150</v>
      </c>
      <c r="D322" s="53" t="s">
        <v>277</v>
      </c>
      <c r="E322" s="11" t="s">
        <v>505</v>
      </c>
      <c r="F322" s="57">
        <v>4750908.62</v>
      </c>
      <c r="G322" s="57">
        <v>4750908.62</v>
      </c>
      <c r="H322" s="5">
        <v>0</v>
      </c>
      <c r="I322" s="5">
        <v>0</v>
      </c>
      <c r="J322" s="5">
        <v>0</v>
      </c>
      <c r="K322" s="57">
        <v>0</v>
      </c>
      <c r="L322" s="57">
        <v>0</v>
      </c>
      <c r="M322" s="57">
        <v>0</v>
      </c>
      <c r="N322" s="57">
        <v>0</v>
      </c>
      <c r="O322" s="57">
        <v>0</v>
      </c>
      <c r="P322" s="57">
        <v>0</v>
      </c>
      <c r="Q322" s="57">
        <v>4750908.62</v>
      </c>
    </row>
    <row r="323" spans="1:17" ht="125.25" hidden="1" customHeight="1" x14ac:dyDescent="0.25">
      <c r="B323" s="53">
        <v>3719160</v>
      </c>
      <c r="C323" s="53">
        <v>9160</v>
      </c>
      <c r="D323" s="53" t="s">
        <v>277</v>
      </c>
      <c r="E323" s="11" t="s">
        <v>0</v>
      </c>
      <c r="F323" s="57">
        <v>0</v>
      </c>
      <c r="G323" s="57">
        <v>0</v>
      </c>
      <c r="H323" s="57">
        <v>0</v>
      </c>
      <c r="I323" s="57">
        <v>0</v>
      </c>
      <c r="J323" s="57">
        <v>0</v>
      </c>
      <c r="K323" s="57">
        <v>0</v>
      </c>
      <c r="L323" s="57">
        <v>0</v>
      </c>
      <c r="M323" s="57">
        <v>0</v>
      </c>
      <c r="N323" s="57">
        <v>0</v>
      </c>
      <c r="O323" s="57">
        <v>0</v>
      </c>
      <c r="P323" s="57">
        <v>0</v>
      </c>
      <c r="Q323" s="57">
        <v>0</v>
      </c>
    </row>
    <row r="324" spans="1:17" ht="84" hidden="1" customHeight="1" x14ac:dyDescent="0.25">
      <c r="B324" s="53">
        <v>3719130</v>
      </c>
      <c r="C324" s="53">
        <v>9130</v>
      </c>
      <c r="D324" s="53" t="s">
        <v>277</v>
      </c>
      <c r="E324" s="11" t="s">
        <v>137</v>
      </c>
      <c r="F324" s="57">
        <v>0</v>
      </c>
      <c r="G324" s="57">
        <v>0</v>
      </c>
      <c r="H324" s="57">
        <v>0</v>
      </c>
      <c r="I324" s="57">
        <v>0</v>
      </c>
      <c r="J324" s="57">
        <v>0</v>
      </c>
      <c r="K324" s="57">
        <v>0</v>
      </c>
      <c r="L324" s="57">
        <v>0</v>
      </c>
      <c r="M324" s="57">
        <v>0</v>
      </c>
      <c r="N324" s="57">
        <v>0</v>
      </c>
      <c r="O324" s="57">
        <v>0</v>
      </c>
      <c r="P324" s="57">
        <v>0</v>
      </c>
      <c r="Q324" s="57">
        <v>0</v>
      </c>
    </row>
    <row r="325" spans="1:17" ht="41.4" hidden="1" x14ac:dyDescent="0.25">
      <c r="B325" s="124">
        <v>3719200</v>
      </c>
      <c r="C325" s="124">
        <v>9200</v>
      </c>
      <c r="D325" s="124"/>
      <c r="E325" s="125" t="s">
        <v>166</v>
      </c>
      <c r="F325" s="74">
        <v>0</v>
      </c>
      <c r="G325" s="74">
        <v>0</v>
      </c>
      <c r="H325" s="74">
        <v>0</v>
      </c>
      <c r="I325" s="74">
        <v>0</v>
      </c>
      <c r="J325" s="74">
        <v>0</v>
      </c>
      <c r="K325" s="74">
        <v>0</v>
      </c>
      <c r="L325" s="74">
        <v>0</v>
      </c>
      <c r="M325" s="74">
        <v>0</v>
      </c>
      <c r="N325" s="74">
        <v>0</v>
      </c>
      <c r="O325" s="74">
        <v>0</v>
      </c>
      <c r="P325" s="74">
        <v>0</v>
      </c>
      <c r="Q325" s="74">
        <v>0</v>
      </c>
    </row>
    <row r="326" spans="1:17" ht="77.25" hidden="1" customHeight="1" x14ac:dyDescent="0.25">
      <c r="B326" s="2">
        <v>3719210</v>
      </c>
      <c r="C326" s="2">
        <v>9210</v>
      </c>
      <c r="D326" s="2" t="s">
        <v>277</v>
      </c>
      <c r="E326" s="82" t="s">
        <v>636</v>
      </c>
      <c r="F326" s="57">
        <v>0</v>
      </c>
      <c r="G326" s="5">
        <v>0</v>
      </c>
      <c r="H326" s="5">
        <v>0</v>
      </c>
      <c r="I326" s="5">
        <v>0</v>
      </c>
      <c r="J326" s="5">
        <v>0</v>
      </c>
      <c r="K326" s="57">
        <v>0</v>
      </c>
      <c r="L326" s="57">
        <v>0</v>
      </c>
      <c r="M326" s="198">
        <v>0</v>
      </c>
      <c r="N326" s="198">
        <v>0</v>
      </c>
      <c r="O326" s="198">
        <v>0</v>
      </c>
      <c r="P326" s="198">
        <v>0</v>
      </c>
      <c r="Q326" s="5">
        <v>0</v>
      </c>
    </row>
    <row r="327" spans="1:17" ht="96.75" hidden="1" customHeight="1" x14ac:dyDescent="0.25">
      <c r="B327" s="126">
        <v>3719220</v>
      </c>
      <c r="C327" s="126">
        <v>9220</v>
      </c>
      <c r="D327" s="126" t="s">
        <v>277</v>
      </c>
      <c r="E327" s="81" t="s">
        <v>167</v>
      </c>
      <c r="F327" s="57">
        <v>0</v>
      </c>
      <c r="G327" s="57">
        <v>0</v>
      </c>
      <c r="H327" s="57">
        <v>0</v>
      </c>
      <c r="I327" s="57">
        <v>0</v>
      </c>
      <c r="J327" s="57">
        <v>0</v>
      </c>
      <c r="K327" s="57">
        <v>0</v>
      </c>
      <c r="L327" s="57">
        <v>0</v>
      </c>
      <c r="M327" s="57">
        <v>0</v>
      </c>
      <c r="N327" s="57">
        <v>0</v>
      </c>
      <c r="O327" s="57">
        <v>0</v>
      </c>
      <c r="P327" s="57">
        <v>0</v>
      </c>
      <c r="Q327" s="57">
        <v>0</v>
      </c>
    </row>
    <row r="328" spans="1:17" ht="224.25" hidden="1" customHeight="1" x14ac:dyDescent="0.25">
      <c r="A328" s="13" t="s">
        <v>310</v>
      </c>
      <c r="B328" s="53">
        <v>3719230</v>
      </c>
      <c r="C328" s="53">
        <v>9230</v>
      </c>
      <c r="D328" s="53" t="s">
        <v>277</v>
      </c>
      <c r="E328" s="11" t="s">
        <v>156</v>
      </c>
      <c r="F328" s="57">
        <v>0</v>
      </c>
      <c r="G328" s="57">
        <v>0</v>
      </c>
      <c r="H328" s="57">
        <v>0</v>
      </c>
      <c r="I328" s="57">
        <v>0</v>
      </c>
      <c r="J328" s="57">
        <v>0</v>
      </c>
      <c r="K328" s="57">
        <v>0</v>
      </c>
      <c r="L328" s="57">
        <v>0</v>
      </c>
      <c r="M328" s="57">
        <v>0</v>
      </c>
      <c r="N328" s="57">
        <v>0</v>
      </c>
      <c r="O328" s="57">
        <v>0</v>
      </c>
      <c r="P328" s="57">
        <v>0</v>
      </c>
      <c r="Q328" s="57">
        <v>0</v>
      </c>
    </row>
    <row r="329" spans="1:17" ht="363" hidden="1" customHeight="1" x14ac:dyDescent="0.25">
      <c r="B329" s="53">
        <v>3719241</v>
      </c>
      <c r="C329" s="53">
        <v>9241</v>
      </c>
      <c r="D329" s="53" t="s">
        <v>277</v>
      </c>
      <c r="E329" s="11" t="s">
        <v>633</v>
      </c>
      <c r="F329" s="57">
        <v>0</v>
      </c>
      <c r="G329" s="57">
        <v>0</v>
      </c>
      <c r="H329" s="57">
        <v>0</v>
      </c>
      <c r="I329" s="57">
        <v>0</v>
      </c>
      <c r="J329" s="57">
        <v>0</v>
      </c>
      <c r="K329" s="57">
        <v>0</v>
      </c>
      <c r="L329" s="57">
        <v>0</v>
      </c>
      <c r="M329" s="57">
        <v>0</v>
      </c>
      <c r="N329" s="57">
        <v>0</v>
      </c>
      <c r="O329" s="57">
        <v>0</v>
      </c>
      <c r="P329" s="57">
        <v>0</v>
      </c>
      <c r="Q329" s="57">
        <v>0</v>
      </c>
    </row>
    <row r="330" spans="1:17" ht="363.75" hidden="1" customHeight="1" x14ac:dyDescent="0.25">
      <c r="B330" s="53">
        <v>3719242</v>
      </c>
      <c r="C330" s="53">
        <v>9242</v>
      </c>
      <c r="D330" s="53" t="s">
        <v>277</v>
      </c>
      <c r="E330" s="11" t="s">
        <v>631</v>
      </c>
      <c r="F330" s="57">
        <v>0</v>
      </c>
      <c r="G330" s="57">
        <v>0</v>
      </c>
      <c r="H330" s="57">
        <v>0</v>
      </c>
      <c r="I330" s="57">
        <v>0</v>
      </c>
      <c r="J330" s="57">
        <v>0</v>
      </c>
      <c r="K330" s="57">
        <v>0</v>
      </c>
      <c r="L330" s="57">
        <v>0</v>
      </c>
      <c r="M330" s="57">
        <v>0</v>
      </c>
      <c r="N330" s="57">
        <v>0</v>
      </c>
      <c r="O330" s="57">
        <v>0</v>
      </c>
      <c r="P330" s="57">
        <v>0</v>
      </c>
      <c r="Q330" s="57">
        <v>0</v>
      </c>
    </row>
    <row r="331" spans="1:17" ht="207" hidden="1" x14ac:dyDescent="0.25">
      <c r="B331" s="53">
        <v>3719243</v>
      </c>
      <c r="C331" s="53">
        <v>9243</v>
      </c>
      <c r="D331" s="53" t="s">
        <v>277</v>
      </c>
      <c r="E331" s="11" t="s">
        <v>632</v>
      </c>
      <c r="F331" s="57">
        <v>0</v>
      </c>
      <c r="G331" s="57">
        <v>0</v>
      </c>
      <c r="H331" s="57">
        <v>0</v>
      </c>
      <c r="I331" s="57">
        <v>0</v>
      </c>
      <c r="J331" s="57">
        <v>0</v>
      </c>
      <c r="K331" s="57">
        <v>0</v>
      </c>
      <c r="L331" s="57">
        <v>0</v>
      </c>
      <c r="M331" s="57">
        <v>0</v>
      </c>
      <c r="N331" s="57">
        <v>0</v>
      </c>
      <c r="O331" s="57">
        <v>0</v>
      </c>
      <c r="P331" s="57">
        <v>0</v>
      </c>
      <c r="Q331" s="57">
        <v>0</v>
      </c>
    </row>
    <row r="332" spans="1:17" ht="165.6" hidden="1" x14ac:dyDescent="0.25">
      <c r="B332" s="53">
        <v>3719250</v>
      </c>
      <c r="C332" s="53">
        <v>9250</v>
      </c>
      <c r="D332" s="53" t="s">
        <v>277</v>
      </c>
      <c r="E332" s="11" t="s">
        <v>125</v>
      </c>
      <c r="F332" s="57">
        <v>0</v>
      </c>
      <c r="G332" s="34">
        <v>0</v>
      </c>
      <c r="H332" s="34">
        <v>0</v>
      </c>
      <c r="I332" s="34">
        <v>0</v>
      </c>
      <c r="J332" s="34">
        <v>0</v>
      </c>
      <c r="K332" s="57">
        <v>0</v>
      </c>
      <c r="L332" s="57">
        <v>0</v>
      </c>
      <c r="M332" s="34">
        <v>0</v>
      </c>
      <c r="N332" s="34">
        <v>0</v>
      </c>
      <c r="O332" s="34">
        <v>0</v>
      </c>
      <c r="P332" s="34">
        <v>0</v>
      </c>
      <c r="Q332" s="57">
        <v>0</v>
      </c>
    </row>
    <row r="333" spans="1:17" ht="96.6" hidden="1" x14ac:dyDescent="0.25">
      <c r="B333" s="53">
        <v>3719270</v>
      </c>
      <c r="C333" s="53">
        <v>9270</v>
      </c>
      <c r="D333" s="53" t="s">
        <v>277</v>
      </c>
      <c r="E333" s="11" t="s">
        <v>506</v>
      </c>
      <c r="F333" s="57">
        <v>0</v>
      </c>
      <c r="G333" s="34">
        <v>0</v>
      </c>
      <c r="H333" s="34">
        <v>0</v>
      </c>
      <c r="I333" s="34">
        <v>0</v>
      </c>
      <c r="J333" s="34">
        <v>0</v>
      </c>
      <c r="K333" s="57">
        <v>0</v>
      </c>
      <c r="L333" s="57">
        <v>0</v>
      </c>
      <c r="M333" s="34">
        <v>0</v>
      </c>
      <c r="N333" s="34">
        <v>0</v>
      </c>
      <c r="O333" s="34">
        <v>0</v>
      </c>
      <c r="P333" s="34">
        <v>0</v>
      </c>
      <c r="Q333" s="57">
        <v>0</v>
      </c>
    </row>
    <row r="334" spans="1:17" ht="41.4" hidden="1" x14ac:dyDescent="0.25">
      <c r="B334" s="6">
        <v>3719300</v>
      </c>
      <c r="C334" s="6">
        <v>9300</v>
      </c>
      <c r="D334" s="154" t="s">
        <v>277</v>
      </c>
      <c r="E334" s="64" t="s">
        <v>168</v>
      </c>
      <c r="F334" s="57">
        <v>100460100</v>
      </c>
      <c r="G334" s="5">
        <v>100460100</v>
      </c>
      <c r="H334" s="5">
        <v>0</v>
      </c>
      <c r="I334" s="5">
        <v>0</v>
      </c>
      <c r="J334" s="5">
        <v>0</v>
      </c>
      <c r="K334" s="57">
        <v>59652354</v>
      </c>
      <c r="L334" s="5">
        <v>0</v>
      </c>
      <c r="M334" s="5">
        <v>0</v>
      </c>
      <c r="N334" s="5">
        <v>0</v>
      </c>
      <c r="O334" s="5">
        <v>0</v>
      </c>
      <c r="P334" s="5">
        <v>59652354</v>
      </c>
      <c r="Q334" s="57">
        <v>160112454</v>
      </c>
    </row>
    <row r="335" spans="1:17" ht="41.4" hidden="1" x14ac:dyDescent="0.25">
      <c r="B335" s="2">
        <v>3719310</v>
      </c>
      <c r="C335" s="2">
        <v>9310</v>
      </c>
      <c r="D335" s="1" t="s">
        <v>277</v>
      </c>
      <c r="E335" s="11" t="s">
        <v>169</v>
      </c>
      <c r="F335" s="57">
        <v>100460100</v>
      </c>
      <c r="G335" s="5">
        <v>100460100</v>
      </c>
      <c r="H335" s="5">
        <v>0</v>
      </c>
      <c r="I335" s="5">
        <v>0</v>
      </c>
      <c r="J335" s="5">
        <v>0</v>
      </c>
      <c r="K335" s="57">
        <v>0</v>
      </c>
      <c r="L335" s="57">
        <v>0</v>
      </c>
      <c r="M335" s="5">
        <v>0</v>
      </c>
      <c r="N335" s="5">
        <v>0</v>
      </c>
      <c r="O335" s="5">
        <v>0</v>
      </c>
      <c r="P335" s="5">
        <v>0</v>
      </c>
      <c r="Q335" s="57">
        <v>100460100</v>
      </c>
    </row>
    <row r="336" spans="1:17" ht="41.4" hidden="1" x14ac:dyDescent="0.25">
      <c r="B336" s="2">
        <v>3719320</v>
      </c>
      <c r="C336" s="2">
        <v>9320</v>
      </c>
      <c r="D336" s="1" t="s">
        <v>277</v>
      </c>
      <c r="E336" s="11" t="s">
        <v>170</v>
      </c>
      <c r="F336" s="57">
        <v>0</v>
      </c>
      <c r="G336" s="5">
        <v>0</v>
      </c>
      <c r="H336" s="5">
        <v>0</v>
      </c>
      <c r="I336" s="5">
        <v>0</v>
      </c>
      <c r="J336" s="5">
        <v>0</v>
      </c>
      <c r="K336" s="57">
        <v>59652354</v>
      </c>
      <c r="L336" s="57">
        <v>0</v>
      </c>
      <c r="M336" s="5">
        <v>0</v>
      </c>
      <c r="N336" s="5">
        <v>0</v>
      </c>
      <c r="O336" s="5">
        <v>0</v>
      </c>
      <c r="P336" s="5">
        <v>59652354</v>
      </c>
      <c r="Q336" s="57">
        <v>59652354</v>
      </c>
    </row>
    <row r="337" spans="2:17" ht="41.4" hidden="1" x14ac:dyDescent="0.25">
      <c r="B337" s="2">
        <v>3719330</v>
      </c>
      <c r="C337" s="2">
        <v>9330</v>
      </c>
      <c r="D337" s="1" t="s">
        <v>277</v>
      </c>
      <c r="E337" s="11" t="s">
        <v>171</v>
      </c>
      <c r="F337" s="57">
        <v>0</v>
      </c>
      <c r="G337" s="5">
        <v>0</v>
      </c>
      <c r="H337" s="5">
        <v>0</v>
      </c>
      <c r="I337" s="5">
        <v>0</v>
      </c>
      <c r="J337" s="5">
        <v>0</v>
      </c>
      <c r="K337" s="57">
        <v>0</v>
      </c>
      <c r="L337" s="57">
        <v>0</v>
      </c>
      <c r="M337" s="5">
        <v>0</v>
      </c>
      <c r="N337" s="5">
        <v>0</v>
      </c>
      <c r="O337" s="5">
        <v>0</v>
      </c>
      <c r="P337" s="5">
        <v>0</v>
      </c>
      <c r="Q337" s="57">
        <v>0</v>
      </c>
    </row>
    <row r="338" spans="2:17" ht="41.4" hidden="1" x14ac:dyDescent="0.25">
      <c r="B338" s="53">
        <v>3719314</v>
      </c>
      <c r="C338" s="53">
        <v>9314</v>
      </c>
      <c r="D338" s="53" t="s">
        <v>277</v>
      </c>
      <c r="E338" s="11" t="s">
        <v>628</v>
      </c>
      <c r="F338" s="199">
        <v>0</v>
      </c>
      <c r="G338" s="199">
        <v>0</v>
      </c>
      <c r="H338" s="199">
        <v>0</v>
      </c>
      <c r="I338" s="199">
        <v>0</v>
      </c>
      <c r="J338" s="199">
        <v>0</v>
      </c>
      <c r="K338" s="199">
        <v>0</v>
      </c>
      <c r="L338" s="199">
        <v>0</v>
      </c>
      <c r="M338" s="199">
        <v>0</v>
      </c>
      <c r="N338" s="199">
        <v>0</v>
      </c>
      <c r="O338" s="199">
        <v>0</v>
      </c>
      <c r="P338" s="199">
        <v>0</v>
      </c>
      <c r="Q338" s="199">
        <v>0</v>
      </c>
    </row>
    <row r="339" spans="2:17" ht="55.2" hidden="1" x14ac:dyDescent="0.25">
      <c r="B339" s="53">
        <v>3719380</v>
      </c>
      <c r="C339" s="53">
        <v>9380</v>
      </c>
      <c r="D339" s="53" t="s">
        <v>277</v>
      </c>
      <c r="E339" s="11" t="s">
        <v>532</v>
      </c>
      <c r="F339" s="199">
        <v>0</v>
      </c>
      <c r="G339" s="199">
        <v>0</v>
      </c>
      <c r="H339" s="199">
        <v>0</v>
      </c>
      <c r="I339" s="199">
        <v>0</v>
      </c>
      <c r="J339" s="199">
        <v>0</v>
      </c>
      <c r="K339" s="199">
        <v>0</v>
      </c>
      <c r="L339" s="199">
        <v>0</v>
      </c>
      <c r="M339" s="199">
        <v>0</v>
      </c>
      <c r="N339" s="199">
        <v>0</v>
      </c>
      <c r="O339" s="199">
        <v>0</v>
      </c>
      <c r="P339" s="199">
        <v>0</v>
      </c>
      <c r="Q339" s="199">
        <v>0</v>
      </c>
    </row>
    <row r="340" spans="2:17" ht="67.5" hidden="1" customHeight="1" x14ac:dyDescent="0.25">
      <c r="B340" s="53">
        <v>3719315</v>
      </c>
      <c r="C340" s="53">
        <v>9315</v>
      </c>
      <c r="D340" s="53"/>
      <c r="E340" s="11" t="s">
        <v>649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7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7">
        <v>0</v>
      </c>
    </row>
    <row r="341" spans="2:17" ht="55.2" hidden="1" x14ac:dyDescent="0.25">
      <c r="B341" s="53">
        <v>3719400</v>
      </c>
      <c r="C341" s="53">
        <v>9400</v>
      </c>
      <c r="D341" s="53"/>
      <c r="E341" s="11" t="s">
        <v>172</v>
      </c>
      <c r="F341" s="199">
        <v>0</v>
      </c>
      <c r="G341" s="199">
        <v>0</v>
      </c>
      <c r="H341" s="199">
        <v>0</v>
      </c>
      <c r="I341" s="199">
        <v>0</v>
      </c>
      <c r="J341" s="199">
        <v>0</v>
      </c>
      <c r="K341" s="199">
        <v>0</v>
      </c>
      <c r="L341" s="199">
        <v>0</v>
      </c>
      <c r="M341" s="199">
        <v>0</v>
      </c>
      <c r="N341" s="199">
        <v>0</v>
      </c>
      <c r="O341" s="199">
        <v>0</v>
      </c>
      <c r="P341" s="199">
        <v>0</v>
      </c>
      <c r="Q341" s="199">
        <v>0</v>
      </c>
    </row>
    <row r="342" spans="2:17" ht="55.2" hidden="1" x14ac:dyDescent="0.25">
      <c r="B342" s="53">
        <v>3719430</v>
      </c>
      <c r="C342" s="53">
        <v>9430</v>
      </c>
      <c r="D342" s="53" t="s">
        <v>277</v>
      </c>
      <c r="E342" s="11" t="s">
        <v>476</v>
      </c>
      <c r="F342" s="199">
        <v>0</v>
      </c>
      <c r="G342" s="199">
        <v>0</v>
      </c>
      <c r="H342" s="199">
        <v>0</v>
      </c>
      <c r="I342" s="199">
        <v>0</v>
      </c>
      <c r="J342" s="199">
        <v>0</v>
      </c>
      <c r="K342" s="199">
        <v>0</v>
      </c>
      <c r="L342" s="199">
        <v>0</v>
      </c>
      <c r="M342" s="199">
        <v>0</v>
      </c>
      <c r="N342" s="199">
        <v>0</v>
      </c>
      <c r="O342" s="199">
        <v>0</v>
      </c>
      <c r="P342" s="199">
        <v>0</v>
      </c>
      <c r="Q342" s="199">
        <v>0</v>
      </c>
    </row>
    <row r="343" spans="2:17" ht="41.4" hidden="1" x14ac:dyDescent="0.25">
      <c r="B343" s="53">
        <v>3719450</v>
      </c>
      <c r="C343" s="53">
        <v>9450</v>
      </c>
      <c r="D343" s="53" t="s">
        <v>277</v>
      </c>
      <c r="E343" s="11" t="s">
        <v>175</v>
      </c>
      <c r="F343" s="199">
        <v>0</v>
      </c>
      <c r="G343" s="199">
        <v>0</v>
      </c>
      <c r="H343" s="199">
        <v>0</v>
      </c>
      <c r="I343" s="199">
        <v>0</v>
      </c>
      <c r="J343" s="199">
        <v>0</v>
      </c>
      <c r="K343" s="199">
        <v>0</v>
      </c>
      <c r="L343" s="199">
        <v>0</v>
      </c>
      <c r="M343" s="199">
        <v>0</v>
      </c>
      <c r="N343" s="199">
        <v>0</v>
      </c>
      <c r="O343" s="199">
        <v>0</v>
      </c>
      <c r="P343" s="199">
        <v>0</v>
      </c>
      <c r="Q343" s="199">
        <v>0</v>
      </c>
    </row>
    <row r="344" spans="2:17" ht="55.2" hidden="1" x14ac:dyDescent="0.25">
      <c r="B344" s="53">
        <v>3719460</v>
      </c>
      <c r="C344" s="53">
        <v>9460</v>
      </c>
      <c r="D344" s="53" t="s">
        <v>277</v>
      </c>
      <c r="E344" s="11" t="s">
        <v>176</v>
      </c>
      <c r="F344" s="199">
        <v>0</v>
      </c>
      <c r="G344" s="199">
        <v>0</v>
      </c>
      <c r="H344" s="199">
        <v>0</v>
      </c>
      <c r="I344" s="199">
        <v>0</v>
      </c>
      <c r="J344" s="199">
        <v>0</v>
      </c>
      <c r="K344" s="199">
        <v>0</v>
      </c>
      <c r="L344" s="199">
        <v>0</v>
      </c>
      <c r="M344" s="199">
        <v>0</v>
      </c>
      <c r="N344" s="199">
        <v>0</v>
      </c>
      <c r="O344" s="199">
        <v>0</v>
      </c>
      <c r="P344" s="199">
        <v>0</v>
      </c>
      <c r="Q344" s="199">
        <v>0</v>
      </c>
    </row>
    <row r="345" spans="2:17" ht="55.2" hidden="1" x14ac:dyDescent="0.25">
      <c r="B345" s="53">
        <v>3719480</v>
      </c>
      <c r="C345" s="53">
        <v>9480</v>
      </c>
      <c r="D345" s="53" t="s">
        <v>277</v>
      </c>
      <c r="E345" s="11" t="s">
        <v>177</v>
      </c>
      <c r="F345" s="199">
        <v>0</v>
      </c>
      <c r="G345" s="199">
        <v>0</v>
      </c>
      <c r="H345" s="199">
        <v>0</v>
      </c>
      <c r="I345" s="199">
        <v>0</v>
      </c>
      <c r="J345" s="199">
        <v>0</v>
      </c>
      <c r="K345" s="199">
        <v>0</v>
      </c>
      <c r="L345" s="199">
        <v>0</v>
      </c>
      <c r="M345" s="199">
        <v>0</v>
      </c>
      <c r="N345" s="199">
        <v>0</v>
      </c>
      <c r="O345" s="199">
        <v>0</v>
      </c>
      <c r="P345" s="199">
        <v>0</v>
      </c>
      <c r="Q345" s="199">
        <v>0</v>
      </c>
    </row>
    <row r="346" spans="2:17" ht="55.2" x14ac:dyDescent="0.25">
      <c r="B346" s="127">
        <v>3719518</v>
      </c>
      <c r="C346" s="127">
        <v>9518</v>
      </c>
      <c r="D346" s="127" t="s">
        <v>277</v>
      </c>
      <c r="E346" s="128" t="s">
        <v>615</v>
      </c>
      <c r="F346" s="57">
        <v>2515400</v>
      </c>
      <c r="G346" s="5">
        <v>2515400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7">
        <v>2515400</v>
      </c>
    </row>
    <row r="347" spans="2:17" ht="69" hidden="1" x14ac:dyDescent="0.25">
      <c r="B347" s="129">
        <v>3719500</v>
      </c>
      <c r="C347" s="129">
        <v>9500</v>
      </c>
      <c r="D347" s="154" t="s">
        <v>277</v>
      </c>
      <c r="E347" s="6" t="s">
        <v>178</v>
      </c>
      <c r="F347" s="57">
        <v>0</v>
      </c>
      <c r="G347" s="58">
        <v>0</v>
      </c>
      <c r="H347" s="58">
        <v>0</v>
      </c>
      <c r="I347" s="58">
        <v>0</v>
      </c>
      <c r="J347" s="58">
        <v>0</v>
      </c>
      <c r="K347" s="57">
        <v>0</v>
      </c>
      <c r="L347" s="58">
        <v>0</v>
      </c>
      <c r="M347" s="58">
        <v>0</v>
      </c>
      <c r="N347" s="58">
        <v>0</v>
      </c>
      <c r="O347" s="58">
        <v>0</v>
      </c>
      <c r="P347" s="58">
        <v>0</v>
      </c>
      <c r="Q347" s="57">
        <v>0</v>
      </c>
    </row>
    <row r="348" spans="2:17" ht="55.2" hidden="1" x14ac:dyDescent="0.25">
      <c r="B348" s="2">
        <v>3719510</v>
      </c>
      <c r="C348" s="2">
        <v>9510</v>
      </c>
      <c r="D348" s="2" t="s">
        <v>277</v>
      </c>
      <c r="E348" s="2" t="s">
        <v>179</v>
      </c>
      <c r="F348" s="192">
        <v>0</v>
      </c>
      <c r="G348" s="188">
        <v>0</v>
      </c>
      <c r="H348" s="188">
        <v>0</v>
      </c>
      <c r="I348" s="188">
        <v>0</v>
      </c>
      <c r="J348" s="188">
        <v>0</v>
      </c>
      <c r="K348" s="192">
        <v>0</v>
      </c>
      <c r="L348" s="192">
        <v>0</v>
      </c>
      <c r="M348" s="188">
        <v>0</v>
      </c>
      <c r="N348" s="188">
        <v>0</v>
      </c>
      <c r="O348" s="188">
        <v>0</v>
      </c>
      <c r="P348" s="188">
        <v>0</v>
      </c>
      <c r="Q348" s="192">
        <v>0</v>
      </c>
    </row>
    <row r="349" spans="2:17" ht="82.8" hidden="1" x14ac:dyDescent="0.25">
      <c r="B349" s="2">
        <v>3719540</v>
      </c>
      <c r="C349" s="2">
        <v>9540</v>
      </c>
      <c r="D349" s="2" t="s">
        <v>277</v>
      </c>
      <c r="E349" s="2" t="s">
        <v>42</v>
      </c>
      <c r="F349" s="192">
        <v>0</v>
      </c>
      <c r="G349" s="188">
        <v>0</v>
      </c>
      <c r="H349" s="188">
        <v>0</v>
      </c>
      <c r="I349" s="188">
        <v>0</v>
      </c>
      <c r="J349" s="188">
        <v>0</v>
      </c>
      <c r="K349" s="192">
        <v>0</v>
      </c>
      <c r="L349" s="192">
        <v>0</v>
      </c>
      <c r="M349" s="188">
        <v>0</v>
      </c>
      <c r="N349" s="188">
        <v>0</v>
      </c>
      <c r="O349" s="188">
        <v>0</v>
      </c>
      <c r="P349" s="188">
        <v>0</v>
      </c>
      <c r="Q349" s="192">
        <v>0</v>
      </c>
    </row>
    <row r="350" spans="2:17" ht="55.2" hidden="1" x14ac:dyDescent="0.25">
      <c r="B350" s="2">
        <v>3719620</v>
      </c>
      <c r="C350" s="2">
        <v>9620</v>
      </c>
      <c r="D350" s="2" t="s">
        <v>277</v>
      </c>
      <c r="E350" s="2" t="s">
        <v>180</v>
      </c>
      <c r="F350" s="192">
        <v>0</v>
      </c>
      <c r="G350" s="188">
        <v>0</v>
      </c>
      <c r="H350" s="188">
        <v>0</v>
      </c>
      <c r="I350" s="188">
        <v>0</v>
      </c>
      <c r="J350" s="188">
        <v>0</v>
      </c>
      <c r="K350" s="192">
        <v>0</v>
      </c>
      <c r="L350" s="192">
        <v>0</v>
      </c>
      <c r="M350" s="188">
        <v>0</v>
      </c>
      <c r="N350" s="188">
        <v>0</v>
      </c>
      <c r="O350" s="188">
        <v>0</v>
      </c>
      <c r="P350" s="188">
        <v>0</v>
      </c>
      <c r="Q350" s="192">
        <v>0</v>
      </c>
    </row>
    <row r="351" spans="2:17" ht="13.8" hidden="1" x14ac:dyDescent="0.25">
      <c r="B351" s="253" t="s">
        <v>43</v>
      </c>
      <c r="C351" s="253"/>
      <c r="D351" s="253"/>
      <c r="E351" s="253"/>
      <c r="F351" s="192">
        <v>0</v>
      </c>
      <c r="G351" s="188">
        <v>0</v>
      </c>
      <c r="H351" s="188">
        <v>0</v>
      </c>
      <c r="I351" s="188">
        <v>0</v>
      </c>
      <c r="J351" s="188">
        <v>0</v>
      </c>
      <c r="K351" s="192">
        <v>0</v>
      </c>
      <c r="L351" s="192">
        <v>0</v>
      </c>
      <c r="M351" s="188">
        <v>0</v>
      </c>
      <c r="N351" s="188">
        <v>0</v>
      </c>
      <c r="O351" s="188">
        <v>0</v>
      </c>
      <c r="P351" s="188">
        <v>0</v>
      </c>
      <c r="Q351" s="192">
        <v>0</v>
      </c>
    </row>
    <row r="352" spans="2:17" ht="13.8" hidden="1" x14ac:dyDescent="0.25">
      <c r="B352" s="253" t="s">
        <v>44</v>
      </c>
      <c r="C352" s="253"/>
      <c r="D352" s="253"/>
      <c r="E352" s="253"/>
      <c r="F352" s="192">
        <v>0</v>
      </c>
      <c r="G352" s="188">
        <v>0</v>
      </c>
      <c r="H352" s="188">
        <v>0</v>
      </c>
      <c r="I352" s="188">
        <v>0</v>
      </c>
      <c r="J352" s="188">
        <v>0</v>
      </c>
      <c r="K352" s="192">
        <v>0</v>
      </c>
      <c r="L352" s="192">
        <v>0</v>
      </c>
      <c r="M352" s="188">
        <v>0</v>
      </c>
      <c r="N352" s="188">
        <v>0</v>
      </c>
      <c r="O352" s="188">
        <v>0</v>
      </c>
      <c r="P352" s="188">
        <v>0</v>
      </c>
      <c r="Q352" s="192">
        <v>0</v>
      </c>
    </row>
    <row r="353" spans="2:17" ht="41.4" x14ac:dyDescent="0.25">
      <c r="B353" s="6">
        <v>3719800</v>
      </c>
      <c r="C353" s="6">
        <v>9800</v>
      </c>
      <c r="D353" s="154" t="s">
        <v>277</v>
      </c>
      <c r="E353" s="36" t="s">
        <v>45</v>
      </c>
      <c r="F353" s="57">
        <v>1100000</v>
      </c>
      <c r="G353" s="5">
        <v>1100000</v>
      </c>
      <c r="H353" s="5">
        <v>0</v>
      </c>
      <c r="I353" s="5">
        <v>0</v>
      </c>
      <c r="J353" s="5">
        <v>0</v>
      </c>
      <c r="K353" s="57">
        <v>2800000</v>
      </c>
      <c r="L353" s="5">
        <v>2800000</v>
      </c>
      <c r="M353" s="5">
        <v>0</v>
      </c>
      <c r="N353" s="5">
        <v>0</v>
      </c>
      <c r="O353" s="5">
        <v>0</v>
      </c>
      <c r="P353" s="5">
        <v>2800000</v>
      </c>
      <c r="Q353" s="57">
        <v>3900000</v>
      </c>
    </row>
    <row r="354" spans="2:17" ht="27.6" hidden="1" x14ac:dyDescent="0.25">
      <c r="B354" s="2">
        <v>3719800</v>
      </c>
      <c r="C354" s="2">
        <v>9800</v>
      </c>
      <c r="D354" s="1" t="s">
        <v>277</v>
      </c>
      <c r="E354" s="3" t="s">
        <v>97</v>
      </c>
      <c r="F354" s="57">
        <v>0</v>
      </c>
      <c r="G354" s="5">
        <v>0</v>
      </c>
      <c r="H354" s="5">
        <v>0</v>
      </c>
      <c r="I354" s="5">
        <v>0</v>
      </c>
      <c r="J354" s="5">
        <v>0</v>
      </c>
      <c r="K354" s="57">
        <v>0</v>
      </c>
      <c r="L354" s="57">
        <v>0</v>
      </c>
      <c r="M354" s="5">
        <v>0</v>
      </c>
      <c r="N354" s="5">
        <v>0</v>
      </c>
      <c r="O354" s="5">
        <v>0</v>
      </c>
      <c r="P354" s="5">
        <v>0</v>
      </c>
      <c r="Q354" s="57">
        <v>0</v>
      </c>
    </row>
    <row r="355" spans="2:17" ht="13.8" hidden="1" x14ac:dyDescent="0.25">
      <c r="B355" s="256" t="s">
        <v>606</v>
      </c>
      <c r="C355" s="257"/>
      <c r="D355" s="257"/>
      <c r="E355" s="258"/>
      <c r="F355" s="57">
        <v>0</v>
      </c>
      <c r="G355" s="5">
        <v>0</v>
      </c>
      <c r="H355" s="5">
        <v>0</v>
      </c>
      <c r="I355" s="5">
        <v>0</v>
      </c>
      <c r="J355" s="5">
        <v>0</v>
      </c>
      <c r="K355" s="57">
        <v>0</v>
      </c>
      <c r="L355" s="57">
        <v>0</v>
      </c>
      <c r="M355" s="5">
        <v>0</v>
      </c>
      <c r="N355" s="5">
        <v>0</v>
      </c>
      <c r="O355" s="5">
        <v>0</v>
      </c>
      <c r="P355" s="5">
        <v>0</v>
      </c>
      <c r="Q355" s="57">
        <v>0</v>
      </c>
    </row>
    <row r="356" spans="2:17" ht="13.8" hidden="1" x14ac:dyDescent="0.25">
      <c r="B356" s="256" t="s">
        <v>98</v>
      </c>
      <c r="C356" s="257"/>
      <c r="D356" s="257"/>
      <c r="E356" s="258"/>
      <c r="F356" s="57">
        <v>0</v>
      </c>
      <c r="G356" s="5">
        <v>0</v>
      </c>
      <c r="H356" s="5">
        <v>0</v>
      </c>
      <c r="I356" s="5">
        <v>0</v>
      </c>
      <c r="J356" s="5">
        <v>0</v>
      </c>
      <c r="K356" s="57">
        <v>0</v>
      </c>
      <c r="L356" s="57">
        <v>0</v>
      </c>
      <c r="M356" s="5">
        <v>0</v>
      </c>
      <c r="N356" s="5">
        <v>0</v>
      </c>
      <c r="O356" s="5">
        <v>0</v>
      </c>
      <c r="P356" s="5">
        <v>0</v>
      </c>
      <c r="Q356" s="57">
        <v>0</v>
      </c>
    </row>
    <row r="357" spans="2:17" ht="31.5" hidden="1" customHeight="1" x14ac:dyDescent="0.25">
      <c r="B357" s="256" t="s">
        <v>274</v>
      </c>
      <c r="C357" s="257"/>
      <c r="D357" s="257"/>
      <c r="E357" s="258"/>
      <c r="F357" s="57">
        <v>0</v>
      </c>
      <c r="G357" s="55">
        <v>0</v>
      </c>
      <c r="H357" s="55">
        <v>0</v>
      </c>
      <c r="I357" s="55">
        <v>0</v>
      </c>
      <c r="J357" s="55">
        <v>0</v>
      </c>
      <c r="K357" s="57">
        <v>0</v>
      </c>
      <c r="L357" s="57">
        <v>0</v>
      </c>
      <c r="M357" s="55">
        <v>0</v>
      </c>
      <c r="N357" s="55">
        <v>0</v>
      </c>
      <c r="O357" s="55">
        <v>0</v>
      </c>
      <c r="P357" s="55">
        <v>0</v>
      </c>
      <c r="Q357" s="57">
        <v>0</v>
      </c>
    </row>
    <row r="358" spans="2:17" ht="32.25" hidden="1" customHeight="1" x14ac:dyDescent="0.25">
      <c r="B358" s="256" t="s">
        <v>642</v>
      </c>
      <c r="C358" s="257"/>
      <c r="D358" s="257"/>
      <c r="E358" s="258"/>
      <c r="F358" s="57">
        <v>0</v>
      </c>
      <c r="G358" s="55">
        <v>0</v>
      </c>
      <c r="H358" s="55">
        <v>0</v>
      </c>
      <c r="I358" s="55">
        <v>0</v>
      </c>
      <c r="J358" s="55">
        <v>0</v>
      </c>
      <c r="K358" s="57">
        <v>0</v>
      </c>
      <c r="L358" s="57">
        <v>0</v>
      </c>
      <c r="M358" s="55">
        <v>0</v>
      </c>
      <c r="N358" s="55">
        <v>0</v>
      </c>
      <c r="O358" s="55">
        <v>0</v>
      </c>
      <c r="P358" s="55">
        <v>0</v>
      </c>
      <c r="Q358" s="57">
        <v>0</v>
      </c>
    </row>
    <row r="359" spans="2:17" ht="13.8" hidden="1" x14ac:dyDescent="0.25">
      <c r="B359" s="256" t="s">
        <v>99</v>
      </c>
      <c r="C359" s="257"/>
      <c r="D359" s="257"/>
      <c r="E359" s="258"/>
      <c r="F359" s="57">
        <v>0</v>
      </c>
      <c r="G359" s="55">
        <v>0</v>
      </c>
      <c r="H359" s="55">
        <v>0</v>
      </c>
      <c r="I359" s="55">
        <v>0</v>
      </c>
      <c r="J359" s="55">
        <v>0</v>
      </c>
      <c r="K359" s="57">
        <v>0</v>
      </c>
      <c r="L359" s="57">
        <v>0</v>
      </c>
      <c r="M359" s="55">
        <v>0</v>
      </c>
      <c r="N359" s="55">
        <v>0</v>
      </c>
      <c r="O359" s="55">
        <v>0</v>
      </c>
      <c r="P359" s="55">
        <v>0</v>
      </c>
      <c r="Q359" s="57">
        <v>0</v>
      </c>
    </row>
    <row r="360" spans="2:17" ht="13.8" hidden="1" x14ac:dyDescent="0.25">
      <c r="B360" s="256" t="s">
        <v>276</v>
      </c>
      <c r="C360" s="257"/>
      <c r="D360" s="257"/>
      <c r="E360" s="258"/>
      <c r="F360" s="57">
        <v>0</v>
      </c>
      <c r="G360" s="55">
        <v>0</v>
      </c>
      <c r="H360" s="55">
        <v>0</v>
      </c>
      <c r="I360" s="55">
        <v>0</v>
      </c>
      <c r="J360" s="55">
        <v>0</v>
      </c>
      <c r="K360" s="57">
        <v>0</v>
      </c>
      <c r="L360" s="57">
        <v>0</v>
      </c>
      <c r="M360" s="55">
        <v>0</v>
      </c>
      <c r="N360" s="55">
        <v>0</v>
      </c>
      <c r="O360" s="55">
        <v>0</v>
      </c>
      <c r="P360" s="55">
        <v>0</v>
      </c>
      <c r="Q360" s="57">
        <v>0</v>
      </c>
    </row>
    <row r="361" spans="2:17" ht="41.4" hidden="1" x14ac:dyDescent="0.25">
      <c r="B361" s="2">
        <v>3719800</v>
      </c>
      <c r="C361" s="2">
        <v>9800</v>
      </c>
      <c r="D361" s="2" t="s">
        <v>277</v>
      </c>
      <c r="E361" s="2" t="s">
        <v>275</v>
      </c>
      <c r="F361" s="192">
        <v>0</v>
      </c>
      <c r="G361" s="188">
        <v>0</v>
      </c>
      <c r="H361" s="188">
        <v>0</v>
      </c>
      <c r="I361" s="188">
        <v>0</v>
      </c>
      <c r="J361" s="188">
        <v>0</v>
      </c>
      <c r="K361" s="192">
        <v>0</v>
      </c>
      <c r="L361" s="192">
        <v>0</v>
      </c>
      <c r="M361" s="188">
        <v>0</v>
      </c>
      <c r="N361" s="188">
        <v>0</v>
      </c>
      <c r="O361" s="188">
        <v>0</v>
      </c>
      <c r="P361" s="188">
        <v>0</v>
      </c>
      <c r="Q361" s="192">
        <v>0</v>
      </c>
    </row>
    <row r="362" spans="2:17" ht="41.4" x14ac:dyDescent="0.25">
      <c r="B362" s="2">
        <v>3719800</v>
      </c>
      <c r="C362" s="2">
        <v>9800</v>
      </c>
      <c r="D362" s="2" t="s">
        <v>277</v>
      </c>
      <c r="E362" s="47" t="s">
        <v>174</v>
      </c>
      <c r="F362" s="192">
        <v>1100000</v>
      </c>
      <c r="G362" s="188">
        <v>1100000</v>
      </c>
      <c r="H362" s="188">
        <v>0</v>
      </c>
      <c r="I362" s="188">
        <v>0</v>
      </c>
      <c r="J362" s="188">
        <v>0</v>
      </c>
      <c r="K362" s="192">
        <v>2800000</v>
      </c>
      <c r="L362" s="188">
        <v>2800000</v>
      </c>
      <c r="M362" s="188">
        <v>0</v>
      </c>
      <c r="N362" s="188">
        <v>0</v>
      </c>
      <c r="O362" s="188">
        <v>0</v>
      </c>
      <c r="P362" s="188">
        <v>2800000</v>
      </c>
      <c r="Q362" s="190">
        <v>3900000</v>
      </c>
    </row>
    <row r="363" spans="2:17" ht="13.8" hidden="1" x14ac:dyDescent="0.25">
      <c r="B363" s="253" t="s">
        <v>613</v>
      </c>
      <c r="C363" s="253"/>
      <c r="D363" s="253"/>
      <c r="E363" s="253"/>
      <c r="F363" s="198">
        <v>0</v>
      </c>
      <c r="G363" s="198">
        <v>0</v>
      </c>
      <c r="H363" s="198">
        <v>0</v>
      </c>
      <c r="I363" s="198">
        <v>0</v>
      </c>
      <c r="J363" s="198">
        <v>0</v>
      </c>
      <c r="K363" s="198">
        <v>0</v>
      </c>
      <c r="L363" s="198">
        <v>0</v>
      </c>
      <c r="M363" s="198">
        <v>0</v>
      </c>
      <c r="N363" s="198">
        <v>0</v>
      </c>
      <c r="O363" s="198">
        <v>0</v>
      </c>
      <c r="P363" s="198">
        <v>0</v>
      </c>
      <c r="Q363" s="58">
        <v>0</v>
      </c>
    </row>
    <row r="364" spans="2:17" ht="13.8" hidden="1" x14ac:dyDescent="0.25">
      <c r="B364" s="253" t="s">
        <v>46</v>
      </c>
      <c r="C364" s="253"/>
      <c r="D364" s="253"/>
      <c r="E364" s="253"/>
      <c r="F364" s="198">
        <v>0</v>
      </c>
      <c r="G364" s="198">
        <v>0</v>
      </c>
      <c r="H364" s="198">
        <v>0</v>
      </c>
      <c r="I364" s="198">
        <v>0</v>
      </c>
      <c r="J364" s="198">
        <v>0</v>
      </c>
      <c r="K364" s="198">
        <v>0</v>
      </c>
      <c r="L364" s="198">
        <v>0</v>
      </c>
      <c r="M364" s="198">
        <v>0</v>
      </c>
      <c r="N364" s="198">
        <v>0</v>
      </c>
      <c r="O364" s="198">
        <v>0</v>
      </c>
      <c r="P364" s="198">
        <v>0</v>
      </c>
      <c r="Q364" s="58">
        <v>0</v>
      </c>
    </row>
    <row r="365" spans="2:17" ht="13.8" hidden="1" x14ac:dyDescent="0.25">
      <c r="B365" s="253" t="s">
        <v>47</v>
      </c>
      <c r="C365" s="253"/>
      <c r="D365" s="253"/>
      <c r="E365" s="253"/>
      <c r="F365" s="198">
        <v>0</v>
      </c>
      <c r="G365" s="198">
        <v>0</v>
      </c>
      <c r="H365" s="198">
        <v>0</v>
      </c>
      <c r="I365" s="198">
        <v>0</v>
      </c>
      <c r="J365" s="198">
        <v>0</v>
      </c>
      <c r="K365" s="198">
        <v>0</v>
      </c>
      <c r="L365" s="198">
        <v>0</v>
      </c>
      <c r="M365" s="198">
        <v>0</v>
      </c>
      <c r="N365" s="198">
        <v>0</v>
      </c>
      <c r="O365" s="198">
        <v>0</v>
      </c>
      <c r="P365" s="198">
        <v>0</v>
      </c>
      <c r="Q365" s="58">
        <v>0</v>
      </c>
    </row>
    <row r="366" spans="2:17" ht="13.8" hidden="1" x14ac:dyDescent="0.25">
      <c r="B366" s="253" t="s">
        <v>48</v>
      </c>
      <c r="C366" s="253"/>
      <c r="D366" s="253"/>
      <c r="E366" s="253"/>
      <c r="F366" s="198">
        <v>0</v>
      </c>
      <c r="G366" s="198">
        <v>0</v>
      </c>
      <c r="H366" s="198">
        <v>0</v>
      </c>
      <c r="I366" s="198">
        <v>0</v>
      </c>
      <c r="J366" s="198">
        <v>0</v>
      </c>
      <c r="K366" s="198">
        <v>0</v>
      </c>
      <c r="L366" s="198">
        <v>0</v>
      </c>
      <c r="M366" s="198">
        <v>0</v>
      </c>
      <c r="N366" s="198">
        <v>0</v>
      </c>
      <c r="O366" s="198">
        <v>0</v>
      </c>
      <c r="P366" s="198">
        <v>0</v>
      </c>
      <c r="Q366" s="58">
        <v>0</v>
      </c>
    </row>
    <row r="367" spans="2:17" ht="13.8" hidden="1" x14ac:dyDescent="0.25">
      <c r="B367" s="253" t="s">
        <v>626</v>
      </c>
      <c r="C367" s="253"/>
      <c r="D367" s="253"/>
      <c r="E367" s="253"/>
      <c r="F367" s="198">
        <v>0</v>
      </c>
      <c r="G367" s="198">
        <v>0</v>
      </c>
      <c r="H367" s="198">
        <v>0</v>
      </c>
      <c r="I367" s="198">
        <v>0</v>
      </c>
      <c r="J367" s="198">
        <v>0</v>
      </c>
      <c r="K367" s="198">
        <v>0</v>
      </c>
      <c r="L367" s="198">
        <v>0</v>
      </c>
      <c r="M367" s="198">
        <v>0</v>
      </c>
      <c r="N367" s="198">
        <v>0</v>
      </c>
      <c r="O367" s="198">
        <v>0</v>
      </c>
      <c r="P367" s="198">
        <v>0</v>
      </c>
      <c r="Q367" s="58">
        <v>0</v>
      </c>
    </row>
    <row r="368" spans="2:17" ht="13.8" hidden="1" x14ac:dyDescent="0.25">
      <c r="B368" s="253" t="s">
        <v>653</v>
      </c>
      <c r="C368" s="253"/>
      <c r="D368" s="253"/>
      <c r="E368" s="253"/>
      <c r="F368" s="198">
        <v>700000</v>
      </c>
      <c r="G368" s="198">
        <v>700000</v>
      </c>
      <c r="H368" s="198">
        <v>0</v>
      </c>
      <c r="I368" s="198">
        <v>0</v>
      </c>
      <c r="J368" s="198">
        <v>0</v>
      </c>
      <c r="K368" s="198">
        <v>1800000</v>
      </c>
      <c r="L368" s="198">
        <v>1800000</v>
      </c>
      <c r="M368" s="198">
        <v>0</v>
      </c>
      <c r="N368" s="198">
        <v>0</v>
      </c>
      <c r="O368" s="198">
        <v>0</v>
      </c>
      <c r="P368" s="198">
        <v>1800000</v>
      </c>
      <c r="Q368" s="58">
        <v>2500000</v>
      </c>
    </row>
    <row r="369" spans="2:17" ht="32.25" hidden="1" customHeight="1" x14ac:dyDescent="0.25">
      <c r="B369" s="253" t="s">
        <v>641</v>
      </c>
      <c r="C369" s="253"/>
      <c r="D369" s="253"/>
      <c r="E369" s="253"/>
      <c r="F369" s="198">
        <v>0</v>
      </c>
      <c r="G369" s="198">
        <v>0</v>
      </c>
      <c r="H369" s="198">
        <v>0</v>
      </c>
      <c r="I369" s="198">
        <v>0</v>
      </c>
      <c r="J369" s="198">
        <v>0</v>
      </c>
      <c r="K369" s="198">
        <v>0</v>
      </c>
      <c r="L369" s="198">
        <v>0</v>
      </c>
      <c r="M369" s="198">
        <v>0</v>
      </c>
      <c r="N369" s="198">
        <v>0</v>
      </c>
      <c r="O369" s="198">
        <v>0</v>
      </c>
      <c r="P369" s="198">
        <v>0</v>
      </c>
      <c r="Q369" s="58">
        <v>0</v>
      </c>
    </row>
    <row r="370" spans="2:17" ht="13.8" hidden="1" x14ac:dyDescent="0.25">
      <c r="B370" s="253" t="s">
        <v>311</v>
      </c>
      <c r="C370" s="253"/>
      <c r="D370" s="253"/>
      <c r="E370" s="253"/>
      <c r="F370" s="198">
        <v>0</v>
      </c>
      <c r="G370" s="198">
        <v>0</v>
      </c>
      <c r="H370" s="198">
        <v>0</v>
      </c>
      <c r="I370" s="198">
        <v>0</v>
      </c>
      <c r="J370" s="198">
        <v>0</v>
      </c>
      <c r="K370" s="198">
        <v>0</v>
      </c>
      <c r="L370" s="198">
        <v>0</v>
      </c>
      <c r="M370" s="198">
        <v>0</v>
      </c>
      <c r="N370" s="198">
        <v>0</v>
      </c>
      <c r="O370" s="198">
        <v>0</v>
      </c>
      <c r="P370" s="198">
        <v>0</v>
      </c>
      <c r="Q370" s="58">
        <v>0</v>
      </c>
    </row>
    <row r="371" spans="2:17" ht="13.8" hidden="1" x14ac:dyDescent="0.25">
      <c r="B371" s="253" t="s">
        <v>52</v>
      </c>
      <c r="C371" s="253"/>
      <c r="D371" s="253"/>
      <c r="E371" s="253"/>
      <c r="F371" s="198">
        <v>0</v>
      </c>
      <c r="G371" s="198">
        <v>0</v>
      </c>
      <c r="H371" s="198">
        <v>0</v>
      </c>
      <c r="I371" s="198">
        <v>0</v>
      </c>
      <c r="J371" s="198">
        <v>0</v>
      </c>
      <c r="K371" s="198">
        <v>0</v>
      </c>
      <c r="L371" s="198">
        <v>0</v>
      </c>
      <c r="M371" s="198">
        <v>0</v>
      </c>
      <c r="N371" s="198">
        <v>0</v>
      </c>
      <c r="O371" s="198">
        <v>0</v>
      </c>
      <c r="P371" s="198">
        <v>0</v>
      </c>
      <c r="Q371" s="58">
        <v>0</v>
      </c>
    </row>
    <row r="372" spans="2:17" ht="13.8" hidden="1" x14ac:dyDescent="0.25">
      <c r="B372" s="256" t="s">
        <v>623</v>
      </c>
      <c r="C372" s="257"/>
      <c r="D372" s="257"/>
      <c r="E372" s="258"/>
      <c r="F372" s="198">
        <v>0</v>
      </c>
      <c r="G372" s="198">
        <v>0</v>
      </c>
      <c r="H372" s="198">
        <v>0</v>
      </c>
      <c r="I372" s="198">
        <v>0</v>
      </c>
      <c r="J372" s="198">
        <v>0</v>
      </c>
      <c r="K372" s="198">
        <v>0</v>
      </c>
      <c r="L372" s="198">
        <v>0</v>
      </c>
      <c r="M372" s="198">
        <v>0</v>
      </c>
      <c r="N372" s="198">
        <v>0</v>
      </c>
      <c r="O372" s="198">
        <v>0</v>
      </c>
      <c r="P372" s="198">
        <v>0</v>
      </c>
      <c r="Q372" s="58">
        <v>0</v>
      </c>
    </row>
    <row r="373" spans="2:17" ht="13.8" hidden="1" x14ac:dyDescent="0.25">
      <c r="B373" s="253" t="s">
        <v>53</v>
      </c>
      <c r="C373" s="253"/>
      <c r="D373" s="253"/>
      <c r="E373" s="253"/>
      <c r="F373" s="198">
        <v>0</v>
      </c>
      <c r="G373" s="198">
        <v>0</v>
      </c>
      <c r="H373" s="198">
        <v>0</v>
      </c>
      <c r="I373" s="198">
        <v>0</v>
      </c>
      <c r="J373" s="198">
        <v>0</v>
      </c>
      <c r="K373" s="198">
        <v>0</v>
      </c>
      <c r="L373" s="198">
        <v>0</v>
      </c>
      <c r="M373" s="198">
        <v>0</v>
      </c>
      <c r="N373" s="198">
        <v>0</v>
      </c>
      <c r="O373" s="198">
        <v>0</v>
      </c>
      <c r="P373" s="198">
        <v>0</v>
      </c>
      <c r="Q373" s="58">
        <v>0</v>
      </c>
    </row>
    <row r="374" spans="2:17" ht="13.8" hidden="1" x14ac:dyDescent="0.25">
      <c r="B374" s="253" t="s">
        <v>54</v>
      </c>
      <c r="C374" s="253"/>
      <c r="D374" s="253"/>
      <c r="E374" s="253"/>
      <c r="F374" s="198">
        <v>0</v>
      </c>
      <c r="G374" s="198">
        <v>0</v>
      </c>
      <c r="H374" s="198">
        <v>0</v>
      </c>
      <c r="I374" s="198">
        <v>0</v>
      </c>
      <c r="J374" s="198">
        <v>0</v>
      </c>
      <c r="K374" s="198">
        <v>0</v>
      </c>
      <c r="L374" s="198">
        <v>0</v>
      </c>
      <c r="M374" s="198">
        <v>0</v>
      </c>
      <c r="N374" s="198">
        <v>0</v>
      </c>
      <c r="O374" s="198">
        <v>0</v>
      </c>
      <c r="P374" s="198">
        <v>0</v>
      </c>
      <c r="Q374" s="58">
        <v>0</v>
      </c>
    </row>
    <row r="375" spans="2:17" ht="13.8" hidden="1" x14ac:dyDescent="0.25">
      <c r="B375" s="253" t="s">
        <v>55</v>
      </c>
      <c r="C375" s="253"/>
      <c r="D375" s="253"/>
      <c r="E375" s="253"/>
      <c r="F375" s="198">
        <v>0</v>
      </c>
      <c r="G375" s="198">
        <v>0</v>
      </c>
      <c r="H375" s="198">
        <v>0</v>
      </c>
      <c r="I375" s="198">
        <v>0</v>
      </c>
      <c r="J375" s="198">
        <v>0</v>
      </c>
      <c r="K375" s="198">
        <v>0</v>
      </c>
      <c r="L375" s="198">
        <v>0</v>
      </c>
      <c r="M375" s="198">
        <v>0</v>
      </c>
      <c r="N375" s="198">
        <v>0</v>
      </c>
      <c r="O375" s="198">
        <v>0</v>
      </c>
      <c r="P375" s="198">
        <v>0</v>
      </c>
      <c r="Q375" s="58">
        <v>0</v>
      </c>
    </row>
    <row r="376" spans="2:17" ht="13.8" hidden="1" x14ac:dyDescent="0.25">
      <c r="B376" s="253" t="s">
        <v>56</v>
      </c>
      <c r="C376" s="253"/>
      <c r="D376" s="253"/>
      <c r="E376" s="253"/>
      <c r="F376" s="198">
        <v>0</v>
      </c>
      <c r="G376" s="198">
        <v>0</v>
      </c>
      <c r="H376" s="198">
        <v>0</v>
      </c>
      <c r="I376" s="198">
        <v>0</v>
      </c>
      <c r="J376" s="198">
        <v>0</v>
      </c>
      <c r="K376" s="198">
        <v>0</v>
      </c>
      <c r="L376" s="198">
        <v>0</v>
      </c>
      <c r="M376" s="198">
        <v>0</v>
      </c>
      <c r="N376" s="198">
        <v>0</v>
      </c>
      <c r="O376" s="198">
        <v>0</v>
      </c>
      <c r="P376" s="198">
        <v>0</v>
      </c>
      <c r="Q376" s="58">
        <v>0</v>
      </c>
    </row>
    <row r="377" spans="2:17" ht="13.8" hidden="1" x14ac:dyDescent="0.25">
      <c r="B377" s="253" t="s">
        <v>115</v>
      </c>
      <c r="C377" s="253"/>
      <c r="D377" s="253"/>
      <c r="E377" s="253"/>
      <c r="F377" s="198">
        <v>0</v>
      </c>
      <c r="G377" s="198">
        <v>0</v>
      </c>
      <c r="H377" s="198">
        <v>0</v>
      </c>
      <c r="I377" s="198">
        <v>0</v>
      </c>
      <c r="J377" s="198">
        <v>0</v>
      </c>
      <c r="K377" s="198">
        <v>1000000</v>
      </c>
      <c r="L377" s="198">
        <v>1000000</v>
      </c>
      <c r="M377" s="198">
        <v>0</v>
      </c>
      <c r="N377" s="198">
        <v>0</v>
      </c>
      <c r="O377" s="198">
        <v>0</v>
      </c>
      <c r="P377" s="198">
        <v>1000000</v>
      </c>
      <c r="Q377" s="58">
        <v>1000000</v>
      </c>
    </row>
    <row r="378" spans="2:17" ht="13.8" hidden="1" x14ac:dyDescent="0.25">
      <c r="B378" s="264" t="s">
        <v>57</v>
      </c>
      <c r="C378" s="264"/>
      <c r="D378" s="264"/>
      <c r="E378" s="264"/>
      <c r="F378" s="198">
        <v>0</v>
      </c>
      <c r="G378" s="198">
        <v>0</v>
      </c>
      <c r="H378" s="198">
        <v>0</v>
      </c>
      <c r="I378" s="198">
        <v>0</v>
      </c>
      <c r="J378" s="198">
        <v>0</v>
      </c>
      <c r="K378" s="198">
        <v>0</v>
      </c>
      <c r="L378" s="198">
        <v>0</v>
      </c>
      <c r="M378" s="198">
        <v>0</v>
      </c>
      <c r="N378" s="198">
        <v>0</v>
      </c>
      <c r="O378" s="198">
        <v>0</v>
      </c>
      <c r="P378" s="198">
        <v>0</v>
      </c>
      <c r="Q378" s="58">
        <v>0</v>
      </c>
    </row>
    <row r="379" spans="2:17" ht="13.8" hidden="1" x14ac:dyDescent="0.25">
      <c r="B379" s="253" t="s">
        <v>494</v>
      </c>
      <c r="C379" s="253"/>
      <c r="D379" s="253"/>
      <c r="E379" s="253"/>
      <c r="F379" s="198">
        <v>0</v>
      </c>
      <c r="G379" s="198">
        <v>0</v>
      </c>
      <c r="H379" s="198">
        <v>0</v>
      </c>
      <c r="I379" s="198">
        <v>0</v>
      </c>
      <c r="J379" s="198">
        <v>0</v>
      </c>
      <c r="K379" s="198">
        <v>0</v>
      </c>
      <c r="L379" s="198">
        <v>0</v>
      </c>
      <c r="M379" s="198">
        <v>0</v>
      </c>
      <c r="N379" s="198">
        <v>0</v>
      </c>
      <c r="O379" s="198">
        <v>0</v>
      </c>
      <c r="P379" s="198">
        <v>0</v>
      </c>
      <c r="Q379" s="58">
        <v>0</v>
      </c>
    </row>
    <row r="380" spans="2:17" ht="13.8" hidden="1" x14ac:dyDescent="0.25">
      <c r="B380" s="253" t="s">
        <v>58</v>
      </c>
      <c r="C380" s="253"/>
      <c r="D380" s="253"/>
      <c r="E380" s="253"/>
      <c r="F380" s="198">
        <v>0</v>
      </c>
      <c r="G380" s="198">
        <v>0</v>
      </c>
      <c r="H380" s="198">
        <v>0</v>
      </c>
      <c r="I380" s="198">
        <v>0</v>
      </c>
      <c r="J380" s="198">
        <v>0</v>
      </c>
      <c r="K380" s="198">
        <v>0</v>
      </c>
      <c r="L380" s="198">
        <v>0</v>
      </c>
      <c r="M380" s="198">
        <v>0</v>
      </c>
      <c r="N380" s="198">
        <v>0</v>
      </c>
      <c r="O380" s="198">
        <v>0</v>
      </c>
      <c r="P380" s="198">
        <v>0</v>
      </c>
      <c r="Q380" s="58">
        <v>0</v>
      </c>
    </row>
    <row r="381" spans="2:17" ht="13.8" hidden="1" x14ac:dyDescent="0.25">
      <c r="B381" s="253" t="s">
        <v>612</v>
      </c>
      <c r="C381" s="253"/>
      <c r="D381" s="253"/>
      <c r="E381" s="253"/>
      <c r="F381" s="198">
        <v>0</v>
      </c>
      <c r="G381" s="198">
        <v>0</v>
      </c>
      <c r="H381" s="198">
        <v>0</v>
      </c>
      <c r="I381" s="198">
        <v>0</v>
      </c>
      <c r="J381" s="198">
        <v>0</v>
      </c>
      <c r="K381" s="198">
        <v>0</v>
      </c>
      <c r="L381" s="198">
        <v>0</v>
      </c>
      <c r="M381" s="198">
        <v>0</v>
      </c>
      <c r="N381" s="198">
        <v>0</v>
      </c>
      <c r="O381" s="198">
        <v>0</v>
      </c>
      <c r="P381" s="198">
        <v>0</v>
      </c>
      <c r="Q381" s="58">
        <v>0</v>
      </c>
    </row>
    <row r="382" spans="2:17" ht="13.8" hidden="1" x14ac:dyDescent="0.25">
      <c r="B382" s="253" t="s">
        <v>616</v>
      </c>
      <c r="C382" s="253"/>
      <c r="D382" s="253"/>
      <c r="E382" s="253"/>
      <c r="F382" s="198">
        <v>0</v>
      </c>
      <c r="G382" s="198">
        <v>0</v>
      </c>
      <c r="H382" s="198">
        <v>0</v>
      </c>
      <c r="I382" s="198">
        <v>0</v>
      </c>
      <c r="J382" s="198">
        <v>0</v>
      </c>
      <c r="K382" s="198">
        <v>0</v>
      </c>
      <c r="L382" s="198">
        <v>0</v>
      </c>
      <c r="M382" s="198">
        <v>0</v>
      </c>
      <c r="N382" s="198">
        <v>0</v>
      </c>
      <c r="O382" s="198">
        <v>0</v>
      </c>
      <c r="P382" s="198">
        <v>0</v>
      </c>
      <c r="Q382" s="58">
        <v>0</v>
      </c>
    </row>
    <row r="383" spans="2:17" ht="13.8" x14ac:dyDescent="0.25">
      <c r="B383" s="253" t="s">
        <v>663</v>
      </c>
      <c r="C383" s="253"/>
      <c r="D383" s="253"/>
      <c r="E383" s="253"/>
      <c r="F383" s="208">
        <v>400000</v>
      </c>
      <c r="G383" s="209">
        <v>400000</v>
      </c>
      <c r="H383" s="209">
        <v>0</v>
      </c>
      <c r="I383" s="209">
        <v>0</v>
      </c>
      <c r="J383" s="209">
        <v>0</v>
      </c>
      <c r="K383" s="209">
        <v>0</v>
      </c>
      <c r="L383" s="209">
        <v>0</v>
      </c>
      <c r="M383" s="209">
        <v>0</v>
      </c>
      <c r="N383" s="209">
        <v>0</v>
      </c>
      <c r="O383" s="209">
        <v>0</v>
      </c>
      <c r="P383" s="209">
        <v>0</v>
      </c>
      <c r="Q383" s="208">
        <v>400000</v>
      </c>
    </row>
    <row r="384" spans="2:17" ht="13.8" hidden="1" x14ac:dyDescent="0.25">
      <c r="B384" s="130">
        <v>3719800</v>
      </c>
      <c r="C384" s="130">
        <v>9800</v>
      </c>
      <c r="D384" s="130" t="s">
        <v>277</v>
      </c>
      <c r="E384" s="130" t="s">
        <v>59</v>
      </c>
      <c r="F384" s="198">
        <v>0</v>
      </c>
      <c r="G384" s="198">
        <v>0</v>
      </c>
      <c r="H384" s="198">
        <v>0</v>
      </c>
      <c r="I384" s="198">
        <v>0</v>
      </c>
      <c r="J384" s="198">
        <v>0</v>
      </c>
      <c r="K384" s="57">
        <v>0</v>
      </c>
      <c r="L384" s="57">
        <v>0</v>
      </c>
      <c r="M384" s="198">
        <v>0</v>
      </c>
      <c r="N384" s="198">
        <v>0</v>
      </c>
      <c r="O384" s="198">
        <v>0</v>
      </c>
      <c r="P384" s="57">
        <v>0</v>
      </c>
      <c r="Q384" s="58">
        <v>0</v>
      </c>
    </row>
    <row r="385" spans="2:17" ht="13.8" hidden="1" x14ac:dyDescent="0.25">
      <c r="B385" s="253" t="s">
        <v>60</v>
      </c>
      <c r="C385" s="253"/>
      <c r="D385" s="253"/>
      <c r="E385" s="253"/>
      <c r="F385" s="57">
        <v>0</v>
      </c>
      <c r="G385" s="198">
        <v>0</v>
      </c>
      <c r="H385" s="198">
        <v>0</v>
      </c>
      <c r="I385" s="198">
        <v>0</v>
      </c>
      <c r="J385" s="198">
        <v>0</v>
      </c>
      <c r="K385" s="57">
        <v>0</v>
      </c>
      <c r="L385" s="57">
        <v>0</v>
      </c>
      <c r="M385" s="198">
        <v>0</v>
      </c>
      <c r="N385" s="198">
        <v>0</v>
      </c>
      <c r="O385" s="198">
        <v>0</v>
      </c>
      <c r="P385" s="198">
        <v>0</v>
      </c>
      <c r="Q385" s="58">
        <v>0</v>
      </c>
    </row>
    <row r="386" spans="2:17" ht="13.8" hidden="1" x14ac:dyDescent="0.25">
      <c r="B386" s="130">
        <v>3719800</v>
      </c>
      <c r="C386" s="130">
        <v>9800</v>
      </c>
      <c r="D386" s="130" t="s">
        <v>277</v>
      </c>
      <c r="E386" s="130" t="s">
        <v>173</v>
      </c>
      <c r="F386" s="57">
        <v>0</v>
      </c>
      <c r="G386" s="198">
        <v>0</v>
      </c>
      <c r="H386" s="198">
        <v>0</v>
      </c>
      <c r="I386" s="198">
        <v>0</v>
      </c>
      <c r="J386" s="198">
        <v>0</v>
      </c>
      <c r="K386" s="57">
        <v>0</v>
      </c>
      <c r="L386" s="57">
        <v>0</v>
      </c>
      <c r="M386" s="57">
        <v>0</v>
      </c>
      <c r="N386" s="198">
        <v>0</v>
      </c>
      <c r="O386" s="198">
        <v>0</v>
      </c>
      <c r="P386" s="57">
        <v>0</v>
      </c>
      <c r="Q386" s="57">
        <v>0</v>
      </c>
    </row>
    <row r="387" spans="2:17" ht="13.8" hidden="1" x14ac:dyDescent="0.25">
      <c r="B387" s="253" t="s">
        <v>310</v>
      </c>
      <c r="C387" s="253"/>
      <c r="D387" s="253"/>
      <c r="E387" s="253"/>
      <c r="F387" s="57">
        <v>0</v>
      </c>
      <c r="G387" s="198">
        <v>0</v>
      </c>
      <c r="H387" s="198">
        <v>0</v>
      </c>
      <c r="I387" s="198">
        <v>0</v>
      </c>
      <c r="J387" s="198">
        <v>0</v>
      </c>
      <c r="K387" s="57">
        <v>0</v>
      </c>
      <c r="L387" s="57">
        <v>0</v>
      </c>
      <c r="M387" s="198">
        <v>0</v>
      </c>
      <c r="N387" s="198">
        <v>0</v>
      </c>
      <c r="O387" s="198">
        <v>0</v>
      </c>
      <c r="P387" s="198">
        <v>0</v>
      </c>
      <c r="Q387" s="58">
        <v>0</v>
      </c>
    </row>
    <row r="388" spans="2:17" ht="13.8" hidden="1" x14ac:dyDescent="0.25">
      <c r="B388" s="253" t="s">
        <v>61</v>
      </c>
      <c r="C388" s="253"/>
      <c r="D388" s="253"/>
      <c r="E388" s="253"/>
      <c r="F388" s="57">
        <v>0</v>
      </c>
      <c r="G388" s="198">
        <v>0</v>
      </c>
      <c r="H388" s="198">
        <v>0</v>
      </c>
      <c r="I388" s="198">
        <v>0</v>
      </c>
      <c r="J388" s="198">
        <v>0</v>
      </c>
      <c r="K388" s="57">
        <v>0</v>
      </c>
      <c r="L388" s="57">
        <v>0</v>
      </c>
      <c r="M388" s="198">
        <v>0</v>
      </c>
      <c r="N388" s="198">
        <v>0</v>
      </c>
      <c r="O388" s="198">
        <v>0</v>
      </c>
      <c r="P388" s="198">
        <v>0</v>
      </c>
      <c r="Q388" s="58">
        <v>0</v>
      </c>
    </row>
    <row r="389" spans="2:17" ht="69" hidden="1" x14ac:dyDescent="0.25">
      <c r="B389" s="130">
        <v>3719800</v>
      </c>
      <c r="C389" s="130">
        <v>9800</v>
      </c>
      <c r="D389" s="130" t="s">
        <v>277</v>
      </c>
      <c r="E389" s="2" t="s">
        <v>62</v>
      </c>
      <c r="F389" s="57">
        <v>0</v>
      </c>
      <c r="G389" s="198">
        <v>0</v>
      </c>
      <c r="H389" s="198">
        <v>0</v>
      </c>
      <c r="I389" s="198">
        <v>0</v>
      </c>
      <c r="J389" s="198">
        <v>0</v>
      </c>
      <c r="K389" s="57">
        <v>0</v>
      </c>
      <c r="L389" s="57">
        <v>0</v>
      </c>
      <c r="M389" s="57">
        <v>0</v>
      </c>
      <c r="N389" s="198">
        <v>0</v>
      </c>
      <c r="O389" s="198">
        <v>0</v>
      </c>
      <c r="P389" s="57">
        <v>0</v>
      </c>
      <c r="Q389" s="57">
        <v>0</v>
      </c>
    </row>
    <row r="390" spans="2:17" ht="13.8" hidden="1" x14ac:dyDescent="0.25">
      <c r="B390" s="253" t="s">
        <v>511</v>
      </c>
      <c r="C390" s="253"/>
      <c r="D390" s="253"/>
      <c r="E390" s="253"/>
      <c r="F390" s="57">
        <v>0</v>
      </c>
      <c r="G390" s="198">
        <v>0</v>
      </c>
      <c r="H390" s="198">
        <v>0</v>
      </c>
      <c r="I390" s="198">
        <v>0</v>
      </c>
      <c r="J390" s="198">
        <v>0</v>
      </c>
      <c r="K390" s="57">
        <v>0</v>
      </c>
      <c r="L390" s="57">
        <v>0</v>
      </c>
      <c r="M390" s="198">
        <v>0</v>
      </c>
      <c r="N390" s="198">
        <v>0</v>
      </c>
      <c r="O390" s="198">
        <v>0</v>
      </c>
      <c r="P390" s="198">
        <v>0</v>
      </c>
      <c r="Q390" s="57">
        <v>0</v>
      </c>
    </row>
    <row r="391" spans="2:17" ht="13.8" hidden="1" x14ac:dyDescent="0.25">
      <c r="B391" s="253" t="s">
        <v>512</v>
      </c>
      <c r="C391" s="253"/>
      <c r="D391" s="253"/>
      <c r="E391" s="253"/>
      <c r="F391" s="57">
        <v>0</v>
      </c>
      <c r="G391" s="198">
        <v>0</v>
      </c>
      <c r="H391" s="198">
        <v>0</v>
      </c>
      <c r="I391" s="198">
        <v>0</v>
      </c>
      <c r="J391" s="198">
        <v>0</v>
      </c>
      <c r="K391" s="57">
        <v>0</v>
      </c>
      <c r="L391" s="57">
        <v>0</v>
      </c>
      <c r="M391" s="198">
        <v>0</v>
      </c>
      <c r="N391" s="198">
        <v>0</v>
      </c>
      <c r="O391" s="198">
        <v>0</v>
      </c>
      <c r="P391" s="198">
        <v>0</v>
      </c>
      <c r="Q391" s="57">
        <v>0</v>
      </c>
    </row>
    <row r="392" spans="2:17" ht="13.8" hidden="1" x14ac:dyDescent="0.25">
      <c r="B392" s="253" t="s">
        <v>513</v>
      </c>
      <c r="C392" s="253"/>
      <c r="D392" s="253"/>
      <c r="E392" s="253"/>
      <c r="F392" s="57">
        <v>0</v>
      </c>
      <c r="G392" s="198">
        <v>0</v>
      </c>
      <c r="H392" s="198">
        <v>0</v>
      </c>
      <c r="I392" s="198">
        <v>0</v>
      </c>
      <c r="J392" s="198">
        <v>0</v>
      </c>
      <c r="K392" s="57">
        <v>0</v>
      </c>
      <c r="L392" s="57">
        <v>0</v>
      </c>
      <c r="M392" s="198">
        <v>0</v>
      </c>
      <c r="N392" s="198">
        <v>0</v>
      </c>
      <c r="O392" s="198">
        <v>0</v>
      </c>
      <c r="P392" s="198">
        <v>0</v>
      </c>
      <c r="Q392" s="57">
        <v>0</v>
      </c>
    </row>
    <row r="393" spans="2:17" ht="13.8" hidden="1" x14ac:dyDescent="0.25">
      <c r="B393" s="253" t="s">
        <v>514</v>
      </c>
      <c r="C393" s="253"/>
      <c r="D393" s="253"/>
      <c r="E393" s="253"/>
      <c r="F393" s="57">
        <v>0</v>
      </c>
      <c r="G393" s="198">
        <v>0</v>
      </c>
      <c r="H393" s="198">
        <v>0</v>
      </c>
      <c r="I393" s="198">
        <v>0</v>
      </c>
      <c r="J393" s="198">
        <v>0</v>
      </c>
      <c r="K393" s="57">
        <v>0</v>
      </c>
      <c r="L393" s="57">
        <v>0</v>
      </c>
      <c r="M393" s="198">
        <v>0</v>
      </c>
      <c r="N393" s="198">
        <v>0</v>
      </c>
      <c r="O393" s="198">
        <v>0</v>
      </c>
      <c r="P393" s="198">
        <v>0</v>
      </c>
      <c r="Q393" s="57">
        <v>0</v>
      </c>
    </row>
    <row r="394" spans="2:17" ht="13.8" hidden="1" x14ac:dyDescent="0.25">
      <c r="B394" s="253" t="s">
        <v>515</v>
      </c>
      <c r="C394" s="253"/>
      <c r="D394" s="253"/>
      <c r="E394" s="253"/>
      <c r="F394" s="57">
        <v>0</v>
      </c>
      <c r="G394" s="198">
        <v>0</v>
      </c>
      <c r="H394" s="198">
        <v>0</v>
      </c>
      <c r="I394" s="198">
        <v>0</v>
      </c>
      <c r="J394" s="198">
        <v>0</v>
      </c>
      <c r="K394" s="57">
        <v>0</v>
      </c>
      <c r="L394" s="57">
        <v>0</v>
      </c>
      <c r="M394" s="198">
        <v>0</v>
      </c>
      <c r="N394" s="198">
        <v>0</v>
      </c>
      <c r="O394" s="198">
        <v>0</v>
      </c>
      <c r="P394" s="198">
        <v>0</v>
      </c>
      <c r="Q394" s="57">
        <v>0</v>
      </c>
    </row>
    <row r="395" spans="2:17" ht="13.8" hidden="1" x14ac:dyDescent="0.25">
      <c r="B395" s="253" t="s">
        <v>516</v>
      </c>
      <c r="C395" s="253"/>
      <c r="D395" s="253"/>
      <c r="E395" s="253"/>
      <c r="F395" s="57">
        <v>0</v>
      </c>
      <c r="G395" s="198">
        <v>0</v>
      </c>
      <c r="H395" s="198">
        <v>0</v>
      </c>
      <c r="I395" s="198">
        <v>0</v>
      </c>
      <c r="J395" s="198">
        <v>0</v>
      </c>
      <c r="K395" s="57">
        <v>0</v>
      </c>
      <c r="L395" s="57">
        <v>0</v>
      </c>
      <c r="M395" s="198">
        <v>0</v>
      </c>
      <c r="N395" s="198">
        <v>0</v>
      </c>
      <c r="O395" s="198">
        <v>0</v>
      </c>
      <c r="P395" s="198">
        <v>0</v>
      </c>
      <c r="Q395" s="57">
        <v>0</v>
      </c>
    </row>
    <row r="396" spans="2:17" ht="13.8" hidden="1" x14ac:dyDescent="0.25">
      <c r="B396" s="253" t="s">
        <v>517</v>
      </c>
      <c r="C396" s="253"/>
      <c r="D396" s="253"/>
      <c r="E396" s="253"/>
      <c r="F396" s="57">
        <v>0</v>
      </c>
      <c r="G396" s="198">
        <v>0</v>
      </c>
      <c r="H396" s="198">
        <v>0</v>
      </c>
      <c r="I396" s="198">
        <v>0</v>
      </c>
      <c r="J396" s="198">
        <v>0</v>
      </c>
      <c r="K396" s="57">
        <v>0</v>
      </c>
      <c r="L396" s="57">
        <v>0</v>
      </c>
      <c r="M396" s="198">
        <v>0</v>
      </c>
      <c r="N396" s="198">
        <v>0</v>
      </c>
      <c r="O396" s="198">
        <v>0</v>
      </c>
      <c r="P396" s="198">
        <v>0</v>
      </c>
      <c r="Q396" s="57">
        <v>0</v>
      </c>
    </row>
    <row r="397" spans="2:17" ht="13.8" hidden="1" x14ac:dyDescent="0.25">
      <c r="B397" s="253" t="s">
        <v>518</v>
      </c>
      <c r="C397" s="253"/>
      <c r="D397" s="253"/>
      <c r="E397" s="253"/>
      <c r="F397" s="57">
        <v>0</v>
      </c>
      <c r="G397" s="198">
        <v>0</v>
      </c>
      <c r="H397" s="198">
        <v>0</v>
      </c>
      <c r="I397" s="198">
        <v>0</v>
      </c>
      <c r="J397" s="198">
        <v>0</v>
      </c>
      <c r="K397" s="57">
        <v>0</v>
      </c>
      <c r="L397" s="57">
        <v>0</v>
      </c>
      <c r="M397" s="198">
        <v>0</v>
      </c>
      <c r="N397" s="198">
        <v>0</v>
      </c>
      <c r="O397" s="198">
        <v>0</v>
      </c>
      <c r="P397" s="198">
        <v>0</v>
      </c>
      <c r="Q397" s="57">
        <v>0</v>
      </c>
    </row>
    <row r="398" spans="2:17" ht="13.8" hidden="1" x14ac:dyDescent="0.25">
      <c r="B398" s="253" t="s">
        <v>519</v>
      </c>
      <c r="C398" s="253"/>
      <c r="D398" s="253"/>
      <c r="E398" s="253"/>
      <c r="F398" s="57">
        <v>0</v>
      </c>
      <c r="G398" s="198">
        <v>0</v>
      </c>
      <c r="H398" s="198">
        <v>0</v>
      </c>
      <c r="I398" s="198">
        <v>0</v>
      </c>
      <c r="J398" s="198">
        <v>0</v>
      </c>
      <c r="K398" s="57">
        <v>0</v>
      </c>
      <c r="L398" s="57">
        <v>0</v>
      </c>
      <c r="M398" s="198">
        <v>0</v>
      </c>
      <c r="N398" s="198">
        <v>0</v>
      </c>
      <c r="O398" s="198">
        <v>0</v>
      </c>
      <c r="P398" s="198">
        <v>0</v>
      </c>
      <c r="Q398" s="57">
        <v>0</v>
      </c>
    </row>
    <row r="399" spans="2:17" ht="13.8" hidden="1" x14ac:dyDescent="0.25">
      <c r="B399" s="253" t="s">
        <v>520</v>
      </c>
      <c r="C399" s="253"/>
      <c r="D399" s="253"/>
      <c r="E399" s="253"/>
      <c r="F399" s="57">
        <v>0</v>
      </c>
      <c r="G399" s="198">
        <v>0</v>
      </c>
      <c r="H399" s="198">
        <v>0</v>
      </c>
      <c r="I399" s="198">
        <v>0</v>
      </c>
      <c r="J399" s="198">
        <v>0</v>
      </c>
      <c r="K399" s="57">
        <v>0</v>
      </c>
      <c r="L399" s="57">
        <v>0</v>
      </c>
      <c r="M399" s="198">
        <v>0</v>
      </c>
      <c r="N399" s="198">
        <v>0</v>
      </c>
      <c r="O399" s="198">
        <v>0</v>
      </c>
      <c r="P399" s="198">
        <v>0</v>
      </c>
      <c r="Q399" s="57">
        <v>0</v>
      </c>
    </row>
    <row r="400" spans="2:17" ht="13.8" hidden="1" x14ac:dyDescent="0.25">
      <c r="B400" s="253" t="s">
        <v>521</v>
      </c>
      <c r="C400" s="253"/>
      <c r="D400" s="253"/>
      <c r="E400" s="253"/>
      <c r="F400" s="57">
        <v>0</v>
      </c>
      <c r="G400" s="198">
        <v>0</v>
      </c>
      <c r="H400" s="198">
        <v>0</v>
      </c>
      <c r="I400" s="198">
        <v>0</v>
      </c>
      <c r="J400" s="198">
        <v>0</v>
      </c>
      <c r="K400" s="57">
        <v>0</v>
      </c>
      <c r="L400" s="57">
        <v>0</v>
      </c>
      <c r="M400" s="198">
        <v>0</v>
      </c>
      <c r="N400" s="198">
        <v>0</v>
      </c>
      <c r="O400" s="198">
        <v>0</v>
      </c>
      <c r="P400" s="198">
        <v>0</v>
      </c>
      <c r="Q400" s="57">
        <v>0</v>
      </c>
    </row>
    <row r="401" spans="2:17" ht="13.8" hidden="1" x14ac:dyDescent="0.25">
      <c r="B401" s="253" t="s">
        <v>522</v>
      </c>
      <c r="C401" s="253"/>
      <c r="D401" s="253"/>
      <c r="E401" s="253"/>
      <c r="F401" s="57">
        <v>0</v>
      </c>
      <c r="G401" s="198">
        <v>0</v>
      </c>
      <c r="H401" s="198">
        <v>0</v>
      </c>
      <c r="I401" s="198">
        <v>0</v>
      </c>
      <c r="J401" s="198">
        <v>0</v>
      </c>
      <c r="K401" s="57">
        <v>0</v>
      </c>
      <c r="L401" s="57">
        <v>0</v>
      </c>
      <c r="M401" s="198">
        <v>0</v>
      </c>
      <c r="N401" s="198">
        <v>0</v>
      </c>
      <c r="O401" s="198">
        <v>0</v>
      </c>
      <c r="P401" s="198">
        <v>0</v>
      </c>
      <c r="Q401" s="57">
        <v>0</v>
      </c>
    </row>
    <row r="402" spans="2:17" ht="13.8" hidden="1" x14ac:dyDescent="0.25">
      <c r="B402" s="253" t="s">
        <v>523</v>
      </c>
      <c r="C402" s="253"/>
      <c r="D402" s="253"/>
      <c r="E402" s="253"/>
      <c r="F402" s="57">
        <v>0</v>
      </c>
      <c r="G402" s="198">
        <v>0</v>
      </c>
      <c r="H402" s="198">
        <v>0</v>
      </c>
      <c r="I402" s="198">
        <v>0</v>
      </c>
      <c r="J402" s="198">
        <v>0</v>
      </c>
      <c r="K402" s="57">
        <v>0</v>
      </c>
      <c r="L402" s="57">
        <v>0</v>
      </c>
      <c r="M402" s="198">
        <v>0</v>
      </c>
      <c r="N402" s="198">
        <v>0</v>
      </c>
      <c r="O402" s="198">
        <v>0</v>
      </c>
      <c r="P402" s="198">
        <v>0</v>
      </c>
      <c r="Q402" s="57">
        <v>0</v>
      </c>
    </row>
    <row r="403" spans="2:17" ht="13.8" hidden="1" x14ac:dyDescent="0.25">
      <c r="B403" s="253" t="s">
        <v>524</v>
      </c>
      <c r="C403" s="253"/>
      <c r="D403" s="253"/>
      <c r="E403" s="253"/>
      <c r="F403" s="57">
        <v>0</v>
      </c>
      <c r="G403" s="198">
        <v>0</v>
      </c>
      <c r="H403" s="198">
        <v>0</v>
      </c>
      <c r="I403" s="198">
        <v>0</v>
      </c>
      <c r="J403" s="198">
        <v>0</v>
      </c>
      <c r="K403" s="57">
        <v>0</v>
      </c>
      <c r="L403" s="57">
        <v>0</v>
      </c>
      <c r="M403" s="198">
        <v>0</v>
      </c>
      <c r="N403" s="198">
        <v>0</v>
      </c>
      <c r="O403" s="198">
        <v>0</v>
      </c>
      <c r="P403" s="198">
        <v>0</v>
      </c>
      <c r="Q403" s="57">
        <v>0</v>
      </c>
    </row>
    <row r="404" spans="2:17" ht="13.8" hidden="1" x14ac:dyDescent="0.25">
      <c r="B404" s="253" t="s">
        <v>525</v>
      </c>
      <c r="C404" s="253"/>
      <c r="D404" s="253"/>
      <c r="E404" s="253"/>
      <c r="F404" s="57">
        <v>0</v>
      </c>
      <c r="G404" s="198">
        <v>0</v>
      </c>
      <c r="H404" s="198">
        <v>0</v>
      </c>
      <c r="I404" s="198">
        <v>0</v>
      </c>
      <c r="J404" s="198">
        <v>0</v>
      </c>
      <c r="K404" s="57">
        <v>0</v>
      </c>
      <c r="L404" s="57">
        <v>0</v>
      </c>
      <c r="M404" s="198">
        <v>0</v>
      </c>
      <c r="N404" s="198">
        <v>0</v>
      </c>
      <c r="O404" s="198">
        <v>0</v>
      </c>
      <c r="P404" s="198">
        <v>0</v>
      </c>
      <c r="Q404" s="57">
        <v>0</v>
      </c>
    </row>
    <row r="405" spans="2:17" ht="13.8" hidden="1" x14ac:dyDescent="0.25">
      <c r="B405" s="253" t="s">
        <v>526</v>
      </c>
      <c r="C405" s="253"/>
      <c r="D405" s="253"/>
      <c r="E405" s="253"/>
      <c r="F405" s="57">
        <v>0</v>
      </c>
      <c r="G405" s="198">
        <v>0</v>
      </c>
      <c r="H405" s="198">
        <v>0</v>
      </c>
      <c r="I405" s="198">
        <v>0</v>
      </c>
      <c r="J405" s="198">
        <v>0</v>
      </c>
      <c r="K405" s="57">
        <v>0</v>
      </c>
      <c r="L405" s="57">
        <v>0</v>
      </c>
      <c r="M405" s="198">
        <v>0</v>
      </c>
      <c r="N405" s="198">
        <v>0</v>
      </c>
      <c r="O405" s="198">
        <v>0</v>
      </c>
      <c r="P405" s="198">
        <v>0</v>
      </c>
      <c r="Q405" s="57">
        <v>0</v>
      </c>
    </row>
    <row r="406" spans="2:17" ht="13.8" hidden="1" x14ac:dyDescent="0.25">
      <c r="B406" s="253" t="s">
        <v>528</v>
      </c>
      <c r="C406" s="253"/>
      <c r="D406" s="253"/>
      <c r="E406" s="253"/>
      <c r="F406" s="57">
        <v>0</v>
      </c>
      <c r="G406" s="198">
        <v>0</v>
      </c>
      <c r="H406" s="198">
        <v>0</v>
      </c>
      <c r="I406" s="198">
        <v>0</v>
      </c>
      <c r="J406" s="198">
        <v>0</v>
      </c>
      <c r="K406" s="57">
        <v>0</v>
      </c>
      <c r="L406" s="57">
        <v>0</v>
      </c>
      <c r="M406" s="198">
        <v>0</v>
      </c>
      <c r="N406" s="198">
        <v>0</v>
      </c>
      <c r="O406" s="198">
        <v>0</v>
      </c>
      <c r="P406" s="198">
        <v>0</v>
      </c>
      <c r="Q406" s="57">
        <v>0</v>
      </c>
    </row>
    <row r="407" spans="2:17" ht="13.8" hidden="1" x14ac:dyDescent="0.25">
      <c r="B407" s="253" t="s">
        <v>529</v>
      </c>
      <c r="C407" s="253"/>
      <c r="D407" s="253"/>
      <c r="E407" s="253"/>
      <c r="F407" s="57">
        <v>0</v>
      </c>
      <c r="G407" s="198">
        <v>0</v>
      </c>
      <c r="H407" s="198">
        <v>0</v>
      </c>
      <c r="I407" s="198">
        <v>0</v>
      </c>
      <c r="J407" s="198">
        <v>0</v>
      </c>
      <c r="K407" s="57">
        <v>0</v>
      </c>
      <c r="L407" s="57">
        <v>0</v>
      </c>
      <c r="M407" s="198">
        <v>0</v>
      </c>
      <c r="N407" s="198">
        <v>0</v>
      </c>
      <c r="O407" s="198">
        <v>0</v>
      </c>
      <c r="P407" s="198">
        <v>0</v>
      </c>
      <c r="Q407" s="57">
        <v>0</v>
      </c>
    </row>
    <row r="408" spans="2:17" ht="13.8" hidden="1" x14ac:dyDescent="0.25">
      <c r="B408" s="253" t="s">
        <v>530</v>
      </c>
      <c r="C408" s="253"/>
      <c r="D408" s="253"/>
      <c r="E408" s="253"/>
      <c r="F408" s="57">
        <v>0</v>
      </c>
      <c r="G408" s="198">
        <v>0</v>
      </c>
      <c r="H408" s="198">
        <v>0</v>
      </c>
      <c r="I408" s="198">
        <v>0</v>
      </c>
      <c r="J408" s="198">
        <v>0</v>
      </c>
      <c r="K408" s="57">
        <v>0</v>
      </c>
      <c r="L408" s="57">
        <v>0</v>
      </c>
      <c r="M408" s="198">
        <v>0</v>
      </c>
      <c r="N408" s="198">
        <v>0</v>
      </c>
      <c r="O408" s="198">
        <v>0</v>
      </c>
      <c r="P408" s="198">
        <v>0</v>
      </c>
      <c r="Q408" s="57">
        <v>0</v>
      </c>
    </row>
    <row r="409" spans="2:17" ht="13.8" hidden="1" x14ac:dyDescent="0.25">
      <c r="B409" s="253"/>
      <c r="C409" s="253"/>
      <c r="D409" s="253"/>
      <c r="E409" s="253"/>
      <c r="F409" s="57">
        <v>0</v>
      </c>
      <c r="G409" s="198">
        <v>0</v>
      </c>
      <c r="H409" s="198">
        <v>0</v>
      </c>
      <c r="I409" s="198">
        <v>0</v>
      </c>
      <c r="J409" s="198">
        <v>0</v>
      </c>
      <c r="K409" s="57">
        <v>0</v>
      </c>
      <c r="L409" s="57">
        <v>0</v>
      </c>
      <c r="M409" s="198">
        <v>0</v>
      </c>
      <c r="N409" s="198">
        <v>0</v>
      </c>
      <c r="O409" s="198">
        <v>0</v>
      </c>
      <c r="P409" s="198">
        <v>0</v>
      </c>
      <c r="Q409" s="57">
        <v>0</v>
      </c>
    </row>
    <row r="410" spans="2:17" ht="41.4" hidden="1" x14ac:dyDescent="0.25">
      <c r="B410" s="6">
        <v>3719700</v>
      </c>
      <c r="C410" s="6">
        <v>9700</v>
      </c>
      <c r="D410" s="154"/>
      <c r="E410" s="6" t="s">
        <v>181</v>
      </c>
      <c r="F410" s="57">
        <v>5093656</v>
      </c>
      <c r="G410" s="58">
        <v>5093656</v>
      </c>
      <c r="H410" s="58">
        <v>0</v>
      </c>
      <c r="I410" s="58">
        <v>0</v>
      </c>
      <c r="J410" s="58">
        <v>0</v>
      </c>
      <c r="K410" s="57">
        <v>700821</v>
      </c>
      <c r="L410" s="58">
        <v>0</v>
      </c>
      <c r="M410" s="58">
        <v>700821</v>
      </c>
      <c r="N410" s="58">
        <v>0</v>
      </c>
      <c r="O410" s="58">
        <v>0</v>
      </c>
      <c r="P410" s="58">
        <v>0</v>
      </c>
      <c r="Q410" s="57">
        <v>5794477</v>
      </c>
    </row>
    <row r="411" spans="2:17" ht="27.6" hidden="1" x14ac:dyDescent="0.25">
      <c r="B411" s="2">
        <v>3719700</v>
      </c>
      <c r="C411" s="2">
        <v>9720</v>
      </c>
      <c r="D411" s="2" t="s">
        <v>277</v>
      </c>
      <c r="E411" s="2" t="s">
        <v>182</v>
      </c>
      <c r="F411" s="57">
        <v>0</v>
      </c>
      <c r="G411" s="198">
        <v>0</v>
      </c>
      <c r="H411" s="198">
        <v>0</v>
      </c>
      <c r="I411" s="198">
        <v>0</v>
      </c>
      <c r="J411" s="198">
        <v>0</v>
      </c>
      <c r="K411" s="57">
        <v>0</v>
      </c>
      <c r="L411" s="57">
        <v>0</v>
      </c>
      <c r="M411" s="198">
        <v>0</v>
      </c>
      <c r="N411" s="198">
        <v>0</v>
      </c>
      <c r="O411" s="198">
        <v>0</v>
      </c>
      <c r="P411" s="198">
        <v>0</v>
      </c>
      <c r="Q411" s="57">
        <v>0</v>
      </c>
    </row>
    <row r="412" spans="2:17" ht="27.6" hidden="1" x14ac:dyDescent="0.25">
      <c r="B412" s="2">
        <v>3719700</v>
      </c>
      <c r="C412" s="2">
        <v>9730</v>
      </c>
      <c r="D412" s="2" t="s">
        <v>277</v>
      </c>
      <c r="E412" s="2" t="s">
        <v>183</v>
      </c>
      <c r="F412" s="57">
        <v>0</v>
      </c>
      <c r="G412" s="198">
        <v>0</v>
      </c>
      <c r="H412" s="198">
        <v>0</v>
      </c>
      <c r="I412" s="198">
        <v>0</v>
      </c>
      <c r="J412" s="198">
        <v>0</v>
      </c>
      <c r="K412" s="57">
        <v>0</v>
      </c>
      <c r="L412" s="57">
        <v>0</v>
      </c>
      <c r="M412" s="198">
        <v>0</v>
      </c>
      <c r="N412" s="198">
        <v>0</v>
      </c>
      <c r="O412" s="198">
        <v>0</v>
      </c>
      <c r="P412" s="198">
        <v>0</v>
      </c>
      <c r="Q412" s="57">
        <v>0</v>
      </c>
    </row>
    <row r="413" spans="2:17" ht="27.6" hidden="1" x14ac:dyDescent="0.25">
      <c r="B413" s="2">
        <v>3719700</v>
      </c>
      <c r="C413" s="2">
        <v>9740</v>
      </c>
      <c r="D413" s="2" t="s">
        <v>277</v>
      </c>
      <c r="E413" s="2" t="s">
        <v>184</v>
      </c>
      <c r="F413" s="57">
        <v>0</v>
      </c>
      <c r="G413" s="198">
        <v>0</v>
      </c>
      <c r="H413" s="198">
        <v>0</v>
      </c>
      <c r="I413" s="198">
        <v>0</v>
      </c>
      <c r="J413" s="198">
        <v>0</v>
      </c>
      <c r="K413" s="57">
        <v>0</v>
      </c>
      <c r="L413" s="57">
        <v>0</v>
      </c>
      <c r="M413" s="198">
        <v>0</v>
      </c>
      <c r="N413" s="198">
        <v>0</v>
      </c>
      <c r="O413" s="198">
        <v>0</v>
      </c>
      <c r="P413" s="198">
        <v>0</v>
      </c>
      <c r="Q413" s="57">
        <v>0</v>
      </c>
    </row>
    <row r="414" spans="2:17" ht="27.6" hidden="1" x14ac:dyDescent="0.25">
      <c r="B414" s="2">
        <v>3719700</v>
      </c>
      <c r="C414" s="2">
        <v>9750</v>
      </c>
      <c r="D414" s="2" t="s">
        <v>277</v>
      </c>
      <c r="E414" s="2" t="s">
        <v>185</v>
      </c>
      <c r="F414" s="57">
        <v>0</v>
      </c>
      <c r="G414" s="198">
        <v>0</v>
      </c>
      <c r="H414" s="198">
        <v>0</v>
      </c>
      <c r="I414" s="198">
        <v>0</v>
      </c>
      <c r="J414" s="198">
        <v>0</v>
      </c>
      <c r="K414" s="57">
        <v>0</v>
      </c>
      <c r="L414" s="57">
        <v>0</v>
      </c>
      <c r="M414" s="198">
        <v>0</v>
      </c>
      <c r="N414" s="198">
        <v>0</v>
      </c>
      <c r="O414" s="198">
        <v>0</v>
      </c>
      <c r="P414" s="198">
        <v>0</v>
      </c>
      <c r="Q414" s="57">
        <v>0</v>
      </c>
    </row>
    <row r="415" spans="2:17" ht="27.6" hidden="1" x14ac:dyDescent="0.25">
      <c r="B415" s="2">
        <v>3719700</v>
      </c>
      <c r="C415" s="2">
        <v>9760</v>
      </c>
      <c r="D415" s="2" t="s">
        <v>277</v>
      </c>
      <c r="E415" s="2" t="s">
        <v>186</v>
      </c>
      <c r="F415" s="57">
        <v>0</v>
      </c>
      <c r="G415" s="198">
        <v>0</v>
      </c>
      <c r="H415" s="198">
        <v>0</v>
      </c>
      <c r="I415" s="198">
        <v>0</v>
      </c>
      <c r="J415" s="198">
        <v>0</v>
      </c>
      <c r="K415" s="57">
        <v>0</v>
      </c>
      <c r="L415" s="57">
        <v>0</v>
      </c>
      <c r="M415" s="198">
        <v>0</v>
      </c>
      <c r="N415" s="198">
        <v>0</v>
      </c>
      <c r="O415" s="198">
        <v>0</v>
      </c>
      <c r="P415" s="198">
        <v>0</v>
      </c>
      <c r="Q415" s="57">
        <v>0</v>
      </c>
    </row>
    <row r="416" spans="2:17" ht="13.8" x14ac:dyDescent="0.25">
      <c r="B416" s="2">
        <v>3719770</v>
      </c>
      <c r="C416" s="2">
        <v>9770</v>
      </c>
      <c r="D416" s="2" t="s">
        <v>277</v>
      </c>
      <c r="E416" s="47" t="s">
        <v>187</v>
      </c>
      <c r="F416" s="57">
        <v>5093656</v>
      </c>
      <c r="G416" s="198">
        <v>5093656</v>
      </c>
      <c r="H416" s="198">
        <v>0</v>
      </c>
      <c r="I416" s="198">
        <v>0</v>
      </c>
      <c r="J416" s="198">
        <v>0</v>
      </c>
      <c r="K416" s="57">
        <v>700821</v>
      </c>
      <c r="L416" s="198">
        <v>0</v>
      </c>
      <c r="M416" s="198">
        <v>700821</v>
      </c>
      <c r="N416" s="198">
        <v>0</v>
      </c>
      <c r="O416" s="198">
        <v>0</v>
      </c>
      <c r="P416" s="198">
        <v>0</v>
      </c>
      <c r="Q416" s="57">
        <v>5794477</v>
      </c>
    </row>
    <row r="417" spans="2:17" ht="13.8" hidden="1" x14ac:dyDescent="0.25">
      <c r="B417" s="253" t="s">
        <v>634</v>
      </c>
      <c r="C417" s="253"/>
      <c r="D417" s="253"/>
      <c r="E417" s="253"/>
      <c r="F417" s="57">
        <v>0</v>
      </c>
      <c r="G417" s="198">
        <v>0</v>
      </c>
      <c r="H417" s="198">
        <v>0</v>
      </c>
      <c r="I417" s="198">
        <v>0</v>
      </c>
      <c r="J417" s="198">
        <v>0</v>
      </c>
      <c r="K417" s="57">
        <v>0</v>
      </c>
      <c r="L417" s="57">
        <v>0</v>
      </c>
      <c r="M417" s="198">
        <v>0</v>
      </c>
      <c r="N417" s="198">
        <v>0</v>
      </c>
      <c r="O417" s="198">
        <v>0</v>
      </c>
      <c r="P417" s="198">
        <v>0</v>
      </c>
      <c r="Q417" s="57">
        <v>0</v>
      </c>
    </row>
    <row r="418" spans="2:17" ht="13.8" hidden="1" x14ac:dyDescent="0.25">
      <c r="B418" s="253" t="s">
        <v>627</v>
      </c>
      <c r="C418" s="253"/>
      <c r="D418" s="253"/>
      <c r="E418" s="253"/>
      <c r="F418" s="57">
        <v>0</v>
      </c>
      <c r="G418" s="198">
        <v>0</v>
      </c>
      <c r="H418" s="198">
        <v>0</v>
      </c>
      <c r="I418" s="198">
        <v>0</v>
      </c>
      <c r="J418" s="198">
        <v>0</v>
      </c>
      <c r="K418" s="57">
        <v>0</v>
      </c>
      <c r="L418" s="57">
        <v>0</v>
      </c>
      <c r="M418" s="198">
        <v>0</v>
      </c>
      <c r="N418" s="198">
        <v>0</v>
      </c>
      <c r="O418" s="198">
        <v>0</v>
      </c>
      <c r="P418" s="198">
        <v>0</v>
      </c>
      <c r="Q418" s="57">
        <v>0</v>
      </c>
    </row>
    <row r="419" spans="2:17" ht="55.2" hidden="1" x14ac:dyDescent="0.25">
      <c r="B419" s="6">
        <v>3719810</v>
      </c>
      <c r="C419" s="6">
        <v>9810</v>
      </c>
      <c r="D419" s="154" t="s">
        <v>277</v>
      </c>
      <c r="E419" s="37" t="s">
        <v>103</v>
      </c>
      <c r="F419" s="57">
        <v>42000000</v>
      </c>
      <c r="G419" s="58">
        <v>42000000</v>
      </c>
      <c r="H419" s="58">
        <v>0</v>
      </c>
      <c r="I419" s="58">
        <v>0</v>
      </c>
      <c r="J419" s="58">
        <v>0</v>
      </c>
      <c r="K419" s="57">
        <v>0</v>
      </c>
      <c r="L419" s="58">
        <v>0</v>
      </c>
      <c r="M419" s="58">
        <v>0</v>
      </c>
      <c r="N419" s="58">
        <v>0</v>
      </c>
      <c r="O419" s="58">
        <v>0</v>
      </c>
      <c r="P419" s="58">
        <v>0</v>
      </c>
      <c r="Q419" s="57">
        <v>42000000</v>
      </c>
    </row>
    <row r="420" spans="2:17" ht="13.8" hidden="1" x14ac:dyDescent="0.25">
      <c r="B420" s="264" t="s">
        <v>104</v>
      </c>
      <c r="C420" s="264"/>
      <c r="D420" s="264"/>
      <c r="E420" s="264"/>
      <c r="F420" s="57">
        <v>7137300</v>
      </c>
      <c r="G420" s="198">
        <v>7137300</v>
      </c>
      <c r="H420" s="198">
        <v>0</v>
      </c>
      <c r="I420" s="198">
        <v>0</v>
      </c>
      <c r="J420" s="198">
        <v>0</v>
      </c>
      <c r="K420" s="57">
        <v>0</v>
      </c>
      <c r="L420" s="57">
        <v>0</v>
      </c>
      <c r="M420" s="198">
        <v>0</v>
      </c>
      <c r="N420" s="198">
        <v>0</v>
      </c>
      <c r="O420" s="198">
        <v>0</v>
      </c>
      <c r="P420" s="198">
        <v>0</v>
      </c>
      <c r="Q420" s="57">
        <v>7137300</v>
      </c>
    </row>
    <row r="421" spans="2:17" ht="13.8" hidden="1" x14ac:dyDescent="0.25">
      <c r="B421" s="264" t="s">
        <v>105</v>
      </c>
      <c r="C421" s="264"/>
      <c r="D421" s="264"/>
      <c r="E421" s="264"/>
      <c r="F421" s="57">
        <v>2115700</v>
      </c>
      <c r="G421" s="198">
        <v>2115700</v>
      </c>
      <c r="H421" s="198">
        <v>0</v>
      </c>
      <c r="I421" s="198">
        <v>0</v>
      </c>
      <c r="J421" s="198">
        <v>0</v>
      </c>
      <c r="K421" s="57">
        <v>0</v>
      </c>
      <c r="L421" s="57">
        <v>0</v>
      </c>
      <c r="M421" s="198">
        <v>0</v>
      </c>
      <c r="N421" s="198">
        <v>0</v>
      </c>
      <c r="O421" s="198">
        <v>0</v>
      </c>
      <c r="P421" s="198">
        <v>0</v>
      </c>
      <c r="Q421" s="57">
        <v>2115700</v>
      </c>
    </row>
    <row r="422" spans="2:17" ht="13.8" hidden="1" x14ac:dyDescent="0.25">
      <c r="B422" s="264" t="s">
        <v>106</v>
      </c>
      <c r="C422" s="264"/>
      <c r="D422" s="264"/>
      <c r="E422" s="264"/>
      <c r="F422" s="57">
        <v>4486200</v>
      </c>
      <c r="G422" s="198">
        <v>4486200</v>
      </c>
      <c r="H422" s="198">
        <v>0</v>
      </c>
      <c r="I422" s="198">
        <v>0</v>
      </c>
      <c r="J422" s="198">
        <v>0</v>
      </c>
      <c r="K422" s="57">
        <v>0</v>
      </c>
      <c r="L422" s="57">
        <v>0</v>
      </c>
      <c r="M422" s="198">
        <v>0</v>
      </c>
      <c r="N422" s="198">
        <v>0</v>
      </c>
      <c r="O422" s="198">
        <v>0</v>
      </c>
      <c r="P422" s="198">
        <v>0</v>
      </c>
      <c r="Q422" s="57">
        <v>4486200</v>
      </c>
    </row>
    <row r="423" spans="2:17" ht="13.8" hidden="1" x14ac:dyDescent="0.25">
      <c r="B423" s="264" t="s">
        <v>107</v>
      </c>
      <c r="C423" s="264"/>
      <c r="D423" s="264"/>
      <c r="E423" s="264"/>
      <c r="F423" s="57">
        <v>3600000</v>
      </c>
      <c r="G423" s="198">
        <v>3600000</v>
      </c>
      <c r="H423" s="198">
        <v>0</v>
      </c>
      <c r="I423" s="198">
        <v>0</v>
      </c>
      <c r="J423" s="198">
        <v>0</v>
      </c>
      <c r="K423" s="57">
        <v>0</v>
      </c>
      <c r="L423" s="57">
        <v>0</v>
      </c>
      <c r="M423" s="198">
        <v>0</v>
      </c>
      <c r="N423" s="198">
        <v>0</v>
      </c>
      <c r="O423" s="198">
        <v>0</v>
      </c>
      <c r="P423" s="198">
        <v>0</v>
      </c>
      <c r="Q423" s="57">
        <v>3600000</v>
      </c>
    </row>
    <row r="424" spans="2:17" ht="13.8" hidden="1" x14ac:dyDescent="0.25">
      <c r="B424" s="264" t="s">
        <v>108</v>
      </c>
      <c r="C424" s="264"/>
      <c r="D424" s="264"/>
      <c r="E424" s="264"/>
      <c r="F424" s="57">
        <v>2755100</v>
      </c>
      <c r="G424" s="198">
        <v>2755100</v>
      </c>
      <c r="H424" s="198">
        <v>0</v>
      </c>
      <c r="I424" s="198">
        <v>0</v>
      </c>
      <c r="J424" s="198">
        <v>0</v>
      </c>
      <c r="K424" s="57">
        <v>0</v>
      </c>
      <c r="L424" s="57">
        <v>0</v>
      </c>
      <c r="M424" s="198">
        <v>0</v>
      </c>
      <c r="N424" s="198">
        <v>0</v>
      </c>
      <c r="O424" s="198">
        <v>0</v>
      </c>
      <c r="P424" s="198">
        <v>0</v>
      </c>
      <c r="Q424" s="57">
        <v>2755100</v>
      </c>
    </row>
    <row r="425" spans="2:17" ht="13.8" hidden="1" x14ac:dyDescent="0.25">
      <c r="B425" s="264" t="s">
        <v>635</v>
      </c>
      <c r="C425" s="264"/>
      <c r="D425" s="264"/>
      <c r="E425" s="264"/>
      <c r="F425" s="57">
        <v>1804300</v>
      </c>
      <c r="G425" s="198">
        <v>1804300</v>
      </c>
      <c r="H425" s="198">
        <v>0</v>
      </c>
      <c r="I425" s="198">
        <v>0</v>
      </c>
      <c r="J425" s="198">
        <v>0</v>
      </c>
      <c r="K425" s="57">
        <v>0</v>
      </c>
      <c r="L425" s="57">
        <v>0</v>
      </c>
      <c r="M425" s="198">
        <v>0</v>
      </c>
      <c r="N425" s="198">
        <v>0</v>
      </c>
      <c r="O425" s="198">
        <v>0</v>
      </c>
      <c r="P425" s="198">
        <v>0</v>
      </c>
      <c r="Q425" s="57">
        <v>1804300</v>
      </c>
    </row>
    <row r="426" spans="2:17" ht="13.8" hidden="1" x14ac:dyDescent="0.25">
      <c r="B426" s="264" t="s">
        <v>109</v>
      </c>
      <c r="C426" s="264"/>
      <c r="D426" s="264"/>
      <c r="E426" s="264"/>
      <c r="F426" s="57">
        <v>820300</v>
      </c>
      <c r="G426" s="198">
        <v>820300</v>
      </c>
      <c r="H426" s="198">
        <v>0</v>
      </c>
      <c r="I426" s="198">
        <v>0</v>
      </c>
      <c r="J426" s="198">
        <v>0</v>
      </c>
      <c r="K426" s="57">
        <v>0</v>
      </c>
      <c r="L426" s="57">
        <v>0</v>
      </c>
      <c r="M426" s="198">
        <v>0</v>
      </c>
      <c r="N426" s="198">
        <v>0</v>
      </c>
      <c r="O426" s="198">
        <v>0</v>
      </c>
      <c r="P426" s="198">
        <v>0</v>
      </c>
      <c r="Q426" s="57">
        <v>820300</v>
      </c>
    </row>
    <row r="427" spans="2:17" ht="13.8" hidden="1" x14ac:dyDescent="0.25">
      <c r="B427" s="264" t="s">
        <v>110</v>
      </c>
      <c r="C427" s="264"/>
      <c r="D427" s="264"/>
      <c r="E427" s="264"/>
      <c r="F427" s="57">
        <v>1008500</v>
      </c>
      <c r="G427" s="198">
        <v>1008500</v>
      </c>
      <c r="H427" s="198">
        <v>0</v>
      </c>
      <c r="I427" s="198">
        <v>0</v>
      </c>
      <c r="J427" s="198">
        <v>0</v>
      </c>
      <c r="K427" s="57">
        <v>0</v>
      </c>
      <c r="L427" s="57">
        <v>0</v>
      </c>
      <c r="M427" s="198">
        <v>0</v>
      </c>
      <c r="N427" s="198">
        <v>0</v>
      </c>
      <c r="O427" s="198">
        <v>0</v>
      </c>
      <c r="P427" s="198">
        <v>0</v>
      </c>
      <c r="Q427" s="57">
        <v>1008500</v>
      </c>
    </row>
    <row r="428" spans="2:17" ht="13.8" hidden="1" x14ac:dyDescent="0.25">
      <c r="B428" s="264" t="s">
        <v>111</v>
      </c>
      <c r="C428" s="264"/>
      <c r="D428" s="264"/>
      <c r="E428" s="264"/>
      <c r="F428" s="57">
        <v>2187400</v>
      </c>
      <c r="G428" s="198">
        <v>2187400</v>
      </c>
      <c r="H428" s="198">
        <v>0</v>
      </c>
      <c r="I428" s="198">
        <v>0</v>
      </c>
      <c r="J428" s="198">
        <v>0</v>
      </c>
      <c r="K428" s="57">
        <v>0</v>
      </c>
      <c r="L428" s="57">
        <v>0</v>
      </c>
      <c r="M428" s="198">
        <v>0</v>
      </c>
      <c r="N428" s="198">
        <v>0</v>
      </c>
      <c r="O428" s="198">
        <v>0</v>
      </c>
      <c r="P428" s="198">
        <v>0</v>
      </c>
      <c r="Q428" s="57">
        <v>2187400</v>
      </c>
    </row>
    <row r="429" spans="2:17" ht="13.8" hidden="1" x14ac:dyDescent="0.25">
      <c r="B429" s="264" t="s">
        <v>112</v>
      </c>
      <c r="C429" s="264"/>
      <c r="D429" s="264"/>
      <c r="E429" s="264"/>
      <c r="F429" s="57">
        <v>1109800</v>
      </c>
      <c r="G429" s="198">
        <v>1109800</v>
      </c>
      <c r="H429" s="198">
        <v>0</v>
      </c>
      <c r="I429" s="198">
        <v>0</v>
      </c>
      <c r="J429" s="198">
        <v>0</v>
      </c>
      <c r="K429" s="57">
        <v>0</v>
      </c>
      <c r="L429" s="57">
        <v>0</v>
      </c>
      <c r="M429" s="198">
        <v>0</v>
      </c>
      <c r="N429" s="198">
        <v>0</v>
      </c>
      <c r="O429" s="198">
        <v>0</v>
      </c>
      <c r="P429" s="198">
        <v>0</v>
      </c>
      <c r="Q429" s="57">
        <v>1109800</v>
      </c>
    </row>
    <row r="430" spans="2:17" ht="13.8" hidden="1" x14ac:dyDescent="0.25">
      <c r="B430" s="264" t="s">
        <v>113</v>
      </c>
      <c r="C430" s="264"/>
      <c r="D430" s="264"/>
      <c r="E430" s="264"/>
      <c r="F430" s="57">
        <v>5569000</v>
      </c>
      <c r="G430" s="198">
        <v>5569000</v>
      </c>
      <c r="H430" s="198">
        <v>0</v>
      </c>
      <c r="I430" s="198">
        <v>0</v>
      </c>
      <c r="J430" s="198">
        <v>0</v>
      </c>
      <c r="K430" s="57">
        <v>0</v>
      </c>
      <c r="L430" s="57">
        <v>0</v>
      </c>
      <c r="M430" s="198">
        <v>0</v>
      </c>
      <c r="N430" s="198">
        <v>0</v>
      </c>
      <c r="O430" s="198">
        <v>0</v>
      </c>
      <c r="P430" s="198">
        <v>0</v>
      </c>
      <c r="Q430" s="57">
        <v>5569000</v>
      </c>
    </row>
    <row r="431" spans="2:17" ht="13.8" hidden="1" x14ac:dyDescent="0.25">
      <c r="B431" s="264" t="s">
        <v>114</v>
      </c>
      <c r="C431" s="264"/>
      <c r="D431" s="264"/>
      <c r="E431" s="264"/>
      <c r="F431" s="57">
        <v>1438500</v>
      </c>
      <c r="G431" s="198">
        <v>1438500</v>
      </c>
      <c r="H431" s="198">
        <v>0</v>
      </c>
      <c r="I431" s="198">
        <v>0</v>
      </c>
      <c r="J431" s="198">
        <v>0</v>
      </c>
      <c r="K431" s="57">
        <v>0</v>
      </c>
      <c r="L431" s="57">
        <v>0</v>
      </c>
      <c r="M431" s="198">
        <v>0</v>
      </c>
      <c r="N431" s="198">
        <v>0</v>
      </c>
      <c r="O431" s="198">
        <v>0</v>
      </c>
      <c r="P431" s="198">
        <v>0</v>
      </c>
      <c r="Q431" s="57">
        <v>1438500</v>
      </c>
    </row>
    <row r="432" spans="2:17" ht="13.8" hidden="1" x14ac:dyDescent="0.25">
      <c r="B432" s="264" t="s">
        <v>115</v>
      </c>
      <c r="C432" s="264"/>
      <c r="D432" s="264"/>
      <c r="E432" s="264"/>
      <c r="F432" s="57">
        <v>1282600</v>
      </c>
      <c r="G432" s="198">
        <v>1282600</v>
      </c>
      <c r="H432" s="198">
        <v>0</v>
      </c>
      <c r="I432" s="198">
        <v>0</v>
      </c>
      <c r="J432" s="198">
        <v>0</v>
      </c>
      <c r="K432" s="57">
        <v>0</v>
      </c>
      <c r="L432" s="57">
        <v>0</v>
      </c>
      <c r="M432" s="198">
        <v>0</v>
      </c>
      <c r="N432" s="198">
        <v>0</v>
      </c>
      <c r="O432" s="198">
        <v>0</v>
      </c>
      <c r="P432" s="198">
        <v>0</v>
      </c>
      <c r="Q432" s="57">
        <v>1282600</v>
      </c>
    </row>
    <row r="433" spans="2:17" ht="13.8" hidden="1" x14ac:dyDescent="0.25">
      <c r="B433" s="264" t="s">
        <v>116</v>
      </c>
      <c r="C433" s="264"/>
      <c r="D433" s="264"/>
      <c r="E433" s="264"/>
      <c r="F433" s="57">
        <v>1472700</v>
      </c>
      <c r="G433" s="198">
        <v>1472700</v>
      </c>
      <c r="H433" s="198">
        <v>0</v>
      </c>
      <c r="I433" s="198">
        <v>0</v>
      </c>
      <c r="J433" s="198">
        <v>0</v>
      </c>
      <c r="K433" s="57">
        <v>0</v>
      </c>
      <c r="L433" s="57">
        <v>0</v>
      </c>
      <c r="M433" s="198">
        <v>0</v>
      </c>
      <c r="N433" s="198">
        <v>0</v>
      </c>
      <c r="O433" s="198">
        <v>0</v>
      </c>
      <c r="P433" s="198">
        <v>0</v>
      </c>
      <c r="Q433" s="57">
        <v>1472700</v>
      </c>
    </row>
    <row r="434" spans="2:17" ht="13.8" hidden="1" x14ac:dyDescent="0.25">
      <c r="B434" s="264" t="s">
        <v>117</v>
      </c>
      <c r="C434" s="264"/>
      <c r="D434" s="264"/>
      <c r="E434" s="264"/>
      <c r="F434" s="57">
        <v>3880300</v>
      </c>
      <c r="G434" s="198">
        <v>3880300</v>
      </c>
      <c r="H434" s="198">
        <v>0</v>
      </c>
      <c r="I434" s="198">
        <v>0</v>
      </c>
      <c r="J434" s="198">
        <v>0</v>
      </c>
      <c r="K434" s="57">
        <v>0</v>
      </c>
      <c r="L434" s="57">
        <v>0</v>
      </c>
      <c r="M434" s="198">
        <v>0</v>
      </c>
      <c r="N434" s="198">
        <v>0</v>
      </c>
      <c r="O434" s="198">
        <v>0</v>
      </c>
      <c r="P434" s="198">
        <v>0</v>
      </c>
      <c r="Q434" s="57">
        <v>3880300</v>
      </c>
    </row>
    <row r="435" spans="2:17" ht="13.8" hidden="1" x14ac:dyDescent="0.25">
      <c r="B435" s="264" t="s">
        <v>245</v>
      </c>
      <c r="C435" s="264"/>
      <c r="D435" s="264"/>
      <c r="E435" s="264"/>
      <c r="F435" s="57">
        <v>1332300</v>
      </c>
      <c r="G435" s="198">
        <v>1332300</v>
      </c>
      <c r="H435" s="198">
        <v>0</v>
      </c>
      <c r="I435" s="198">
        <v>0</v>
      </c>
      <c r="J435" s="198">
        <v>0</v>
      </c>
      <c r="K435" s="57">
        <v>0</v>
      </c>
      <c r="L435" s="57">
        <v>0</v>
      </c>
      <c r="M435" s="198">
        <v>0</v>
      </c>
      <c r="N435" s="198">
        <v>0</v>
      </c>
      <c r="O435" s="198">
        <v>0</v>
      </c>
      <c r="P435" s="198">
        <v>0</v>
      </c>
      <c r="Q435" s="57">
        <v>1332300</v>
      </c>
    </row>
    <row r="436" spans="2:17" ht="15.6" x14ac:dyDescent="0.25">
      <c r="B436" s="265" t="s">
        <v>132</v>
      </c>
      <c r="C436" s="266"/>
      <c r="D436" s="266"/>
      <c r="E436" s="267"/>
      <c r="F436" s="57">
        <v>3260846327.1199999</v>
      </c>
      <c r="G436" s="58">
        <v>3191273135</v>
      </c>
      <c r="H436" s="58">
        <v>1055781057</v>
      </c>
      <c r="I436" s="58">
        <v>156085639.24000001</v>
      </c>
      <c r="J436" s="58">
        <v>0</v>
      </c>
      <c r="K436" s="57">
        <v>670644775.07000005</v>
      </c>
      <c r="L436" s="58">
        <v>161359018.88</v>
      </c>
      <c r="M436" s="58">
        <v>369979565.70000005</v>
      </c>
      <c r="N436" s="58">
        <v>17572534</v>
      </c>
      <c r="O436" s="58">
        <v>4510754</v>
      </c>
      <c r="P436" s="58">
        <v>300665209.37</v>
      </c>
      <c r="Q436" s="57">
        <v>3931491102.1900001</v>
      </c>
    </row>
    <row r="438" spans="2:17" ht="17.399999999999999" hidden="1" x14ac:dyDescent="0.3">
      <c r="B438" s="13" t="s">
        <v>594</v>
      </c>
      <c r="F438" s="13"/>
      <c r="J438" s="269"/>
      <c r="K438" s="269"/>
      <c r="L438" s="269"/>
      <c r="M438" s="269"/>
      <c r="P438" s="13" t="s">
        <v>49</v>
      </c>
      <c r="Q438" s="13"/>
    </row>
    <row r="439" spans="2:17" ht="25.5" customHeight="1" x14ac:dyDescent="0.25">
      <c r="B439" s="200" t="s">
        <v>607</v>
      </c>
      <c r="F439" s="13"/>
      <c r="P439" s="268" t="s">
        <v>608</v>
      </c>
      <c r="Q439" s="268"/>
    </row>
    <row r="440" spans="2:17" hidden="1" x14ac:dyDescent="0.25">
      <c r="B440" s="13" t="s">
        <v>123</v>
      </c>
      <c r="F440" s="13"/>
      <c r="P440" s="13" t="s">
        <v>124</v>
      </c>
      <c r="Q440" s="13"/>
    </row>
    <row r="441" spans="2:17" hidden="1" x14ac:dyDescent="0.25">
      <c r="B441" s="13" t="s">
        <v>527</v>
      </c>
      <c r="F441" s="13"/>
      <c r="P441" s="13" t="s">
        <v>240</v>
      </c>
      <c r="Q441" s="13"/>
    </row>
    <row r="444" spans="2:17" x14ac:dyDescent="0.25">
      <c r="F444" s="13"/>
      <c r="Q444" s="13"/>
    </row>
    <row r="445" spans="2:17" x14ac:dyDescent="0.25">
      <c r="F445" s="13"/>
      <c r="Q445" s="13"/>
    </row>
    <row r="446" spans="2:17" x14ac:dyDescent="0.25">
      <c r="F446" s="13"/>
      <c r="Q446" s="13"/>
    </row>
    <row r="448" spans="2:17" x14ac:dyDescent="0.25">
      <c r="F448" s="57"/>
      <c r="G448" s="58"/>
      <c r="H448" s="58"/>
      <c r="I448" s="58"/>
      <c r="J448" s="58"/>
      <c r="K448" s="57"/>
      <c r="L448" s="58"/>
      <c r="M448" s="58"/>
      <c r="N448" s="58"/>
      <c r="O448" s="58"/>
      <c r="P448" s="58"/>
      <c r="Q448" s="57"/>
    </row>
    <row r="449" spans="6:17" x14ac:dyDescent="0.25"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</row>
    <row r="450" spans="6:17" x14ac:dyDescent="0.25"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</row>
    <row r="452" spans="6:17" x14ac:dyDescent="0.25">
      <c r="F452" s="13"/>
    </row>
    <row r="453" spans="6:17" x14ac:dyDescent="0.25">
      <c r="F453" s="69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69"/>
    </row>
    <row r="460" spans="6:17" x14ac:dyDescent="0.25">
      <c r="F460" s="13"/>
      <c r="J460" s="34"/>
    </row>
  </sheetData>
  <mergeCells count="180">
    <mergeCell ref="J180:K180"/>
    <mergeCell ref="P180:Q180"/>
    <mergeCell ref="J182:K182"/>
    <mergeCell ref="P182:Q182"/>
    <mergeCell ref="B409:E409"/>
    <mergeCell ref="B406:E406"/>
    <mergeCell ref="B268:E268"/>
    <mergeCell ref="B269:E269"/>
    <mergeCell ref="B270:E270"/>
    <mergeCell ref="B368:E368"/>
    <mergeCell ref="B366:E366"/>
    <mergeCell ref="B367:E367"/>
    <mergeCell ref="B365:E365"/>
    <mergeCell ref="B351:E351"/>
    <mergeCell ref="B407:E407"/>
    <mergeCell ref="B408:E408"/>
    <mergeCell ref="B404:E404"/>
    <mergeCell ref="B398:E398"/>
    <mergeCell ref="C304:E304"/>
    <mergeCell ref="D311:E311"/>
    <mergeCell ref="B352:E352"/>
    <mergeCell ref="B400:E400"/>
    <mergeCell ref="B402:E402"/>
    <mergeCell ref="D305:E305"/>
    <mergeCell ref="P439:Q439"/>
    <mergeCell ref="B358:E358"/>
    <mergeCell ref="B370:E370"/>
    <mergeCell ref="B355:E355"/>
    <mergeCell ref="B360:E360"/>
    <mergeCell ref="B385:E385"/>
    <mergeCell ref="B382:E382"/>
    <mergeCell ref="B377:E377"/>
    <mergeCell ref="B379:E379"/>
    <mergeCell ref="B374:E374"/>
    <mergeCell ref="B394:E394"/>
    <mergeCell ref="B388:E388"/>
    <mergeCell ref="B390:E390"/>
    <mergeCell ref="B395:E395"/>
    <mergeCell ref="B429:E429"/>
    <mergeCell ref="B357:E357"/>
    <mergeCell ref="B427:E427"/>
    <mergeCell ref="B405:E405"/>
    <mergeCell ref="B424:E424"/>
    <mergeCell ref="B403:E403"/>
    <mergeCell ref="B401:E401"/>
    <mergeCell ref="B399:E399"/>
    <mergeCell ref="B397:E397"/>
    <mergeCell ref="J438:M438"/>
    <mergeCell ref="B417:E417"/>
    <mergeCell ref="B418:E418"/>
    <mergeCell ref="B436:E436"/>
    <mergeCell ref="B435:E435"/>
    <mergeCell ref="B426:E426"/>
    <mergeCell ref="B432:E432"/>
    <mergeCell ref="B434:E434"/>
    <mergeCell ref="B430:E430"/>
    <mergeCell ref="B422:E422"/>
    <mergeCell ref="B421:E421"/>
    <mergeCell ref="B431:E431"/>
    <mergeCell ref="B433:E433"/>
    <mergeCell ref="B420:E420"/>
    <mergeCell ref="B428:E428"/>
    <mergeCell ref="B425:E425"/>
    <mergeCell ref="B423:E423"/>
    <mergeCell ref="D307:E307"/>
    <mergeCell ref="C309:E309"/>
    <mergeCell ref="B396:E396"/>
    <mergeCell ref="B392:E392"/>
    <mergeCell ref="B393:E393"/>
    <mergeCell ref="B391:E391"/>
    <mergeCell ref="B380:E380"/>
    <mergeCell ref="B381:E381"/>
    <mergeCell ref="B383:E383"/>
    <mergeCell ref="B387:E387"/>
    <mergeCell ref="B373:E373"/>
    <mergeCell ref="B359:E359"/>
    <mergeCell ref="B369:E369"/>
    <mergeCell ref="B371:E371"/>
    <mergeCell ref="B375:E375"/>
    <mergeCell ref="B372:E372"/>
    <mergeCell ref="B376:E376"/>
    <mergeCell ref="B378:E378"/>
    <mergeCell ref="B363:E363"/>
    <mergeCell ref="C279:E279"/>
    <mergeCell ref="C262:E262"/>
    <mergeCell ref="D251:E251"/>
    <mergeCell ref="D247:E247"/>
    <mergeCell ref="C249:E249"/>
    <mergeCell ref="B267:E267"/>
    <mergeCell ref="C250:E250"/>
    <mergeCell ref="C227:E227"/>
    <mergeCell ref="B364:E364"/>
    <mergeCell ref="C263:E263"/>
    <mergeCell ref="D280:E280"/>
    <mergeCell ref="C303:E303"/>
    <mergeCell ref="D283:E283"/>
    <mergeCell ref="D287:E287"/>
    <mergeCell ref="D298:E298"/>
    <mergeCell ref="D296:E296"/>
    <mergeCell ref="C271:E271"/>
    <mergeCell ref="C272:E272"/>
    <mergeCell ref="D273:E273"/>
    <mergeCell ref="C278:E278"/>
    <mergeCell ref="C310:E310"/>
    <mergeCell ref="D320:E320"/>
    <mergeCell ref="D321:E321"/>
    <mergeCell ref="B356:E356"/>
    <mergeCell ref="D216:E216"/>
    <mergeCell ref="D264:E264"/>
    <mergeCell ref="D229:E229"/>
    <mergeCell ref="D192:E192"/>
    <mergeCell ref="C197:E197"/>
    <mergeCell ref="C198:E198"/>
    <mergeCell ref="D206:E206"/>
    <mergeCell ref="C226:E226"/>
    <mergeCell ref="D209:E209"/>
    <mergeCell ref="D199:E199"/>
    <mergeCell ref="D221:E221"/>
    <mergeCell ref="C108:E108"/>
    <mergeCell ref="D109:E109"/>
    <mergeCell ref="C107:E107"/>
    <mergeCell ref="C191:E191"/>
    <mergeCell ref="C185:E185"/>
    <mergeCell ref="C190:E190"/>
    <mergeCell ref="D187:E187"/>
    <mergeCell ref="C186:E186"/>
    <mergeCell ref="D182:E182"/>
    <mergeCell ref="D180:E180"/>
    <mergeCell ref="C153:E153"/>
    <mergeCell ref="D155:E155"/>
    <mergeCell ref="D162:E162"/>
    <mergeCell ref="C154:E154"/>
    <mergeCell ref="D149:E149"/>
    <mergeCell ref="D139:E139"/>
    <mergeCell ref="D141:E141"/>
    <mergeCell ref="D147:E147"/>
    <mergeCell ref="D98:E98"/>
    <mergeCell ref="D81:E81"/>
    <mergeCell ref="D92:E92"/>
    <mergeCell ref="D82:E82"/>
    <mergeCell ref="D95:E95"/>
    <mergeCell ref="C13:E13"/>
    <mergeCell ref="D15:E15"/>
    <mergeCell ref="D71:E71"/>
    <mergeCell ref="D69:E69"/>
    <mergeCell ref="D27:E27"/>
    <mergeCell ref="C26:E26"/>
    <mergeCell ref="F8:J8"/>
    <mergeCell ref="G9:G11"/>
    <mergeCell ref="D88:E88"/>
    <mergeCell ref="D85:E85"/>
    <mergeCell ref="E8:E11"/>
    <mergeCell ref="C25:E25"/>
    <mergeCell ref="D18:E18"/>
    <mergeCell ref="C8:C11"/>
    <mergeCell ref="C14:E14"/>
    <mergeCell ref="M221:N221"/>
    <mergeCell ref="O1:Q1"/>
    <mergeCell ref="O10:O11"/>
    <mergeCell ref="B4:Q4"/>
    <mergeCell ref="O3:Q3"/>
    <mergeCell ref="Q8:Q11"/>
    <mergeCell ref="B8:B11"/>
    <mergeCell ref="F9:F11"/>
    <mergeCell ref="H10:H11"/>
    <mergeCell ref="B2:Q2"/>
    <mergeCell ref="G1:K1"/>
    <mergeCell ref="B5:D5"/>
    <mergeCell ref="J9:J11"/>
    <mergeCell ref="B6:D6"/>
    <mergeCell ref="D8:D11"/>
    <mergeCell ref="I10:I11"/>
    <mergeCell ref="N10:N11"/>
    <mergeCell ref="K8:P8"/>
    <mergeCell ref="H9:I9"/>
    <mergeCell ref="K9:K11"/>
    <mergeCell ref="P9:P11"/>
    <mergeCell ref="M9:M11"/>
    <mergeCell ref="L9:L11"/>
    <mergeCell ref="N9:O9"/>
  </mergeCells>
  <phoneticPr fontId="2" type="noConversion"/>
  <printOptions horizontalCentered="1"/>
  <pageMargins left="0.19685039370078741" right="0.19685039370078741" top="0.35433070866141736" bottom="0.59055118110236227" header="0.27559055118110237" footer="0.11811023622047245"/>
  <pageSetup paperSize="9" scale="52" fitToHeight="8" orientation="landscape" r:id="rId1"/>
  <headerFooter alignWithMargins="0"/>
  <rowBreaks count="5" manualBreakCount="5">
    <brk id="35" min="1" max="16" man="1"/>
    <brk id="225" min="1" max="16" man="1"/>
    <brk id="242" min="1" max="16" man="1"/>
    <brk id="248" min="1" max="16" man="1"/>
    <brk id="316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Y460"/>
  <sheetViews>
    <sheetView showGridLines="0" topLeftCell="B1" zoomScale="80" zoomScaleNormal="80" zoomScaleSheetLayoutView="100" workbookViewId="0">
      <pane xSplit="4" ySplit="12" topLeftCell="F13" activePane="bottomRight" state="frozen"/>
      <selection activeCell="B1" sqref="B1"/>
      <selection pane="topRight" activeCell="F1" sqref="F1"/>
      <selection pane="bottomLeft" activeCell="B13" sqref="B13"/>
      <selection pane="bottomRight" activeCell="I54" sqref="I54"/>
    </sheetView>
  </sheetViews>
  <sheetFormatPr defaultColWidth="9.109375" defaultRowHeight="13.2" x14ac:dyDescent="0.25"/>
  <cols>
    <col min="1" max="1" width="3.77734375" style="13" hidden="1" customWidth="1"/>
    <col min="2" max="2" width="12.33203125" style="13" customWidth="1"/>
    <col min="3" max="3" width="8" style="13" customWidth="1"/>
    <col min="4" max="4" width="10.33203125" style="13" customWidth="1"/>
    <col min="5" max="5" width="50.6640625" style="13" bestFit="1" customWidth="1"/>
    <col min="6" max="6" width="17.77734375" style="35" customWidth="1"/>
    <col min="7" max="7" width="18.33203125" style="13" customWidth="1"/>
    <col min="8" max="8" width="17.109375" style="13" bestFit="1" customWidth="1"/>
    <col min="9" max="9" width="15.6640625" style="13" customWidth="1"/>
    <col min="10" max="10" width="16" style="13" customWidth="1"/>
    <col min="11" max="11" width="19.77734375" style="13" customWidth="1"/>
    <col min="12" max="12" width="16" style="13" customWidth="1"/>
    <col min="13" max="13" width="16.44140625" style="13" customWidth="1"/>
    <col min="14" max="14" width="14.44140625" style="13" bestFit="1" customWidth="1"/>
    <col min="15" max="15" width="15.44140625" style="13" customWidth="1"/>
    <col min="16" max="16" width="18" style="13" customWidth="1"/>
    <col min="17" max="17" width="20.44140625" style="35" customWidth="1"/>
    <col min="18" max="18" width="15.109375" style="13" customWidth="1"/>
    <col min="19" max="19" width="18.44140625" style="13" bestFit="1" customWidth="1"/>
    <col min="20" max="20" width="12.6640625" style="13" bestFit="1" customWidth="1"/>
    <col min="21" max="21" width="14.6640625" style="13" customWidth="1"/>
    <col min="22" max="22" width="10" style="13" bestFit="1" customWidth="1"/>
    <col min="23" max="23" width="12.6640625" style="13" bestFit="1" customWidth="1"/>
    <col min="24" max="25" width="11.6640625" style="13" bestFit="1" customWidth="1"/>
    <col min="26" max="16384" width="9.109375" style="13"/>
  </cols>
  <sheetData>
    <row r="1" spans="1:23" ht="89.25" customHeight="1" x14ac:dyDescent="0.25">
      <c r="F1" s="14"/>
      <c r="G1" s="15"/>
      <c r="H1" s="15"/>
      <c r="I1" s="15"/>
      <c r="J1" s="15"/>
      <c r="K1" s="15"/>
      <c r="L1" s="15"/>
      <c r="M1" s="15"/>
      <c r="N1" s="15"/>
      <c r="O1" s="214" t="s">
        <v>605</v>
      </c>
      <c r="P1" s="214"/>
      <c r="Q1" s="214"/>
    </row>
    <row r="2" spans="1:23" ht="23.25" customHeight="1" x14ac:dyDescent="0.25">
      <c r="B2" s="217" t="s">
        <v>149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23" ht="12.75" customHeight="1" x14ac:dyDescent="0.25">
      <c r="F3" s="14"/>
      <c r="G3" s="15"/>
      <c r="H3" s="15"/>
      <c r="I3" s="15"/>
      <c r="J3" s="15"/>
      <c r="K3" s="15"/>
      <c r="L3" s="15"/>
      <c r="M3" s="15"/>
      <c r="N3" s="15"/>
      <c r="O3" s="214"/>
      <c r="P3" s="214"/>
      <c r="Q3" s="214"/>
    </row>
    <row r="4" spans="1:23" ht="39.75" customHeight="1" x14ac:dyDescent="0.25">
      <c r="B4" s="217" t="s">
        <v>150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</row>
    <row r="5" spans="1:23" ht="12" customHeight="1" x14ac:dyDescent="0.25">
      <c r="B5" s="223" t="s">
        <v>536</v>
      </c>
      <c r="C5" s="223"/>
      <c r="D5" s="223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3" ht="12" customHeight="1" x14ac:dyDescent="0.25">
      <c r="B6" s="226" t="s">
        <v>122</v>
      </c>
      <c r="C6" s="226"/>
      <c r="D6" s="22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23" ht="17.399999999999999" x14ac:dyDescent="0.3">
      <c r="B7" s="17"/>
      <c r="C7" s="18"/>
      <c r="D7" s="18"/>
      <c r="E7" s="18"/>
      <c r="F7" s="19"/>
      <c r="G7" s="18"/>
      <c r="H7" s="20"/>
      <c r="I7" s="18"/>
      <c r="J7" s="18"/>
      <c r="K7" s="21"/>
      <c r="L7" s="21"/>
      <c r="M7" s="22"/>
      <c r="N7" s="22"/>
      <c r="O7" s="22"/>
      <c r="P7" s="22"/>
      <c r="Q7" s="23" t="s">
        <v>8</v>
      </c>
    </row>
    <row r="8" spans="1:23" ht="21.75" customHeight="1" x14ac:dyDescent="0.25">
      <c r="A8" s="24"/>
      <c r="B8" s="220" t="s">
        <v>250</v>
      </c>
      <c r="C8" s="220" t="s">
        <v>131</v>
      </c>
      <c r="D8" s="227" t="s">
        <v>9</v>
      </c>
      <c r="E8" s="215" t="s">
        <v>251</v>
      </c>
      <c r="F8" s="228" t="s">
        <v>193</v>
      </c>
      <c r="G8" s="228"/>
      <c r="H8" s="228"/>
      <c r="I8" s="228"/>
      <c r="J8" s="228"/>
      <c r="K8" s="228" t="s">
        <v>194</v>
      </c>
      <c r="L8" s="228"/>
      <c r="M8" s="228"/>
      <c r="N8" s="228"/>
      <c r="O8" s="228"/>
      <c r="P8" s="228"/>
      <c r="Q8" s="218" t="s">
        <v>195</v>
      </c>
    </row>
    <row r="9" spans="1:23" ht="16.5" customHeight="1" x14ac:dyDescent="0.25">
      <c r="A9" s="25"/>
      <c r="B9" s="221"/>
      <c r="C9" s="221"/>
      <c r="D9" s="227"/>
      <c r="E9" s="215"/>
      <c r="F9" s="215" t="s">
        <v>132</v>
      </c>
      <c r="G9" s="224" t="s">
        <v>196</v>
      </c>
      <c r="H9" s="215" t="s">
        <v>197</v>
      </c>
      <c r="I9" s="215"/>
      <c r="J9" s="224" t="s">
        <v>198</v>
      </c>
      <c r="K9" s="215" t="s">
        <v>132</v>
      </c>
      <c r="L9" s="216" t="s">
        <v>133</v>
      </c>
      <c r="M9" s="224" t="s">
        <v>196</v>
      </c>
      <c r="N9" s="215" t="s">
        <v>197</v>
      </c>
      <c r="O9" s="215"/>
      <c r="P9" s="224" t="s">
        <v>198</v>
      </c>
      <c r="Q9" s="218"/>
    </row>
    <row r="10" spans="1:23" ht="20.25" customHeight="1" x14ac:dyDescent="0.25">
      <c r="A10" s="26"/>
      <c r="B10" s="221"/>
      <c r="C10" s="221"/>
      <c r="D10" s="227"/>
      <c r="E10" s="215"/>
      <c r="F10" s="215"/>
      <c r="G10" s="224"/>
      <c r="H10" s="215" t="s">
        <v>199</v>
      </c>
      <c r="I10" s="215" t="s">
        <v>204</v>
      </c>
      <c r="J10" s="224"/>
      <c r="K10" s="215"/>
      <c r="L10" s="229"/>
      <c r="M10" s="224"/>
      <c r="N10" s="215" t="s">
        <v>199</v>
      </c>
      <c r="O10" s="215" t="s">
        <v>204</v>
      </c>
      <c r="P10" s="224"/>
      <c r="Q10" s="218"/>
      <c r="S10" s="22" t="s">
        <v>146</v>
      </c>
      <c r="T10" s="22" t="s">
        <v>147</v>
      </c>
      <c r="U10" s="22" t="s">
        <v>148</v>
      </c>
    </row>
    <row r="11" spans="1:23" ht="25.5" customHeight="1" x14ac:dyDescent="0.25">
      <c r="B11" s="221"/>
      <c r="C11" s="221"/>
      <c r="D11" s="220"/>
      <c r="E11" s="216"/>
      <c r="F11" s="216"/>
      <c r="G11" s="225"/>
      <c r="H11" s="216"/>
      <c r="I11" s="216"/>
      <c r="J11" s="225"/>
      <c r="K11" s="216"/>
      <c r="L11" s="229"/>
      <c r="M11" s="225"/>
      <c r="N11" s="216"/>
      <c r="O11" s="216"/>
      <c r="P11" s="225"/>
      <c r="Q11" s="219"/>
    </row>
    <row r="12" spans="1:23" s="22" customFormat="1" ht="12.75" customHeight="1" x14ac:dyDescent="0.25">
      <c r="A12" s="27"/>
      <c r="B12" s="107">
        <v>1</v>
      </c>
      <c r="C12" s="107">
        <v>2</v>
      </c>
      <c r="D12" s="107">
        <v>3</v>
      </c>
      <c r="E12" s="106">
        <v>4</v>
      </c>
      <c r="F12" s="106">
        <v>5</v>
      </c>
      <c r="G12" s="106">
        <v>6</v>
      </c>
      <c r="H12" s="106">
        <v>7</v>
      </c>
      <c r="I12" s="106">
        <v>8</v>
      </c>
      <c r="J12" s="106">
        <v>9</v>
      </c>
      <c r="K12" s="106">
        <v>10</v>
      </c>
      <c r="L12" s="106">
        <v>11</v>
      </c>
      <c r="M12" s="106">
        <v>12</v>
      </c>
      <c r="N12" s="106">
        <v>13</v>
      </c>
      <c r="O12" s="106">
        <v>14</v>
      </c>
      <c r="P12" s="106">
        <v>15</v>
      </c>
      <c r="Q12" s="106">
        <v>16</v>
      </c>
    </row>
    <row r="13" spans="1:23" s="28" customFormat="1" ht="15.75" hidden="1" customHeight="1" x14ac:dyDescent="0.25">
      <c r="B13" s="62" t="s">
        <v>206</v>
      </c>
      <c r="C13" s="230" t="s">
        <v>138</v>
      </c>
      <c r="D13" s="232"/>
      <c r="E13" s="231"/>
      <c r="F13" s="29">
        <f t="shared" ref="F13:F24" si="0">G13+J13</f>
        <v>0</v>
      </c>
      <c r="G13" s="63">
        <f>G14</f>
        <v>0</v>
      </c>
      <c r="H13" s="29">
        <f>H14</f>
        <v>0</v>
      </c>
      <c r="I13" s="29">
        <f>I14</f>
        <v>0</v>
      </c>
      <c r="J13" s="29">
        <f>J14</f>
        <v>0</v>
      </c>
      <c r="K13" s="29">
        <f t="shared" ref="K13:K27" si="1">M13+P13</f>
        <v>0</v>
      </c>
      <c r="L13" s="29">
        <f>L14</f>
        <v>0</v>
      </c>
      <c r="M13" s="29">
        <f>M14</f>
        <v>0</v>
      </c>
      <c r="N13" s="29">
        <f>N14</f>
        <v>0</v>
      </c>
      <c r="O13" s="29">
        <f>O14</f>
        <v>0</v>
      </c>
      <c r="P13" s="29">
        <f>P14</f>
        <v>0</v>
      </c>
      <c r="Q13" s="29">
        <f>F13+K13</f>
        <v>0</v>
      </c>
      <c r="S13" s="30">
        <f>S16+S17+S19+S20+S22+S23+S24</f>
        <v>0</v>
      </c>
      <c r="T13" s="30">
        <f>T16+T17+T19+T20+T22+T23+T24</f>
        <v>0</v>
      </c>
      <c r="U13" s="30">
        <f>U16+U17+U19+U20+U22+U23+U24</f>
        <v>0</v>
      </c>
    </row>
    <row r="14" spans="1:23" ht="15" hidden="1" customHeight="1" x14ac:dyDescent="0.25">
      <c r="B14" s="31" t="s">
        <v>205</v>
      </c>
      <c r="C14" s="235" t="s">
        <v>139</v>
      </c>
      <c r="D14" s="236"/>
      <c r="E14" s="237"/>
      <c r="F14" s="57">
        <f t="shared" si="0"/>
        <v>0</v>
      </c>
      <c r="G14" s="32">
        <f>G15+G18+G21</f>
        <v>0</v>
      </c>
      <c r="H14" s="33">
        <f>H15+H18+H21</f>
        <v>0</v>
      </c>
      <c r="I14" s="33">
        <f>I15+I18+I21</f>
        <v>0</v>
      </c>
      <c r="J14" s="33">
        <f>J15+J18+J21</f>
        <v>0</v>
      </c>
      <c r="K14" s="57">
        <f t="shared" si="1"/>
        <v>0</v>
      </c>
      <c r="L14" s="33">
        <f>L15+L18+L21</f>
        <v>0</v>
      </c>
      <c r="M14" s="33">
        <f>M15+M18+M21</f>
        <v>0</v>
      </c>
      <c r="N14" s="33">
        <f>N15+N18+N21</f>
        <v>0</v>
      </c>
      <c r="O14" s="33">
        <f>O15+O18+O21</f>
        <v>0</v>
      </c>
      <c r="P14" s="33">
        <f>P15+P18+P21</f>
        <v>0</v>
      </c>
      <c r="Q14" s="29">
        <f t="shared" ref="Q14:Q22" si="2">F14+K14</f>
        <v>0</v>
      </c>
      <c r="W14" s="34"/>
    </row>
    <row r="15" spans="1:23" s="35" customFormat="1" ht="14.25" hidden="1" customHeight="1" x14ac:dyDescent="0.25">
      <c r="B15" s="154" t="s">
        <v>188</v>
      </c>
      <c r="C15" s="154" t="s">
        <v>255</v>
      </c>
      <c r="D15" s="230" t="s">
        <v>256</v>
      </c>
      <c r="E15" s="231"/>
      <c r="F15" s="57">
        <f t="shared" si="0"/>
        <v>0</v>
      </c>
      <c r="G15" s="7">
        <f>G16+G17</f>
        <v>0</v>
      </c>
      <c r="H15" s="57">
        <f>H16+H17</f>
        <v>0</v>
      </c>
      <c r="I15" s="57">
        <f>I16+I17</f>
        <v>0</v>
      </c>
      <c r="J15" s="57">
        <f>J16+J17</f>
        <v>0</v>
      </c>
      <c r="K15" s="57">
        <f t="shared" si="1"/>
        <v>0</v>
      </c>
      <c r="L15" s="57">
        <f>L16+L17</f>
        <v>0</v>
      </c>
      <c r="M15" s="57">
        <f>M16+M17</f>
        <v>0</v>
      </c>
      <c r="N15" s="57">
        <f>N16+N17</f>
        <v>0</v>
      </c>
      <c r="O15" s="57">
        <f>O16+O17</f>
        <v>0</v>
      </c>
      <c r="P15" s="57">
        <f>P16+P17</f>
        <v>0</v>
      </c>
      <c r="Q15" s="29">
        <f t="shared" si="2"/>
        <v>0</v>
      </c>
    </row>
    <row r="16" spans="1:23" ht="55.2" hidden="1" x14ac:dyDescent="0.25">
      <c r="B16" s="1" t="s">
        <v>312</v>
      </c>
      <c r="C16" s="2" t="s">
        <v>313</v>
      </c>
      <c r="D16" s="1" t="s">
        <v>474</v>
      </c>
      <c r="E16" s="3" t="s">
        <v>323</v>
      </c>
      <c r="F16" s="57">
        <f t="shared" si="0"/>
        <v>0</v>
      </c>
      <c r="G16" s="4"/>
      <c r="H16" s="5"/>
      <c r="I16" s="5"/>
      <c r="J16" s="5"/>
      <c r="K16" s="57">
        <f t="shared" si="1"/>
        <v>0</v>
      </c>
      <c r="L16" s="5"/>
      <c r="M16" s="5"/>
      <c r="N16" s="5"/>
      <c r="O16" s="5"/>
      <c r="P16" s="5"/>
      <c r="Q16" s="29">
        <f t="shared" si="2"/>
        <v>0</v>
      </c>
    </row>
    <row r="17" spans="2:25" ht="22.5" hidden="1" customHeight="1" x14ac:dyDescent="0.25">
      <c r="B17" s="1" t="s">
        <v>321</v>
      </c>
      <c r="C17" s="2" t="s">
        <v>277</v>
      </c>
      <c r="D17" s="1" t="s">
        <v>322</v>
      </c>
      <c r="E17" s="3" t="s">
        <v>324</v>
      </c>
      <c r="F17" s="57">
        <f t="shared" si="0"/>
        <v>0</v>
      </c>
      <c r="G17" s="4"/>
      <c r="H17" s="5"/>
      <c r="I17" s="5"/>
      <c r="J17" s="5"/>
      <c r="K17" s="57">
        <f t="shared" si="1"/>
        <v>0</v>
      </c>
      <c r="L17" s="5"/>
      <c r="M17" s="5"/>
      <c r="N17" s="5"/>
      <c r="O17" s="5"/>
      <c r="P17" s="5"/>
      <c r="Q17" s="57">
        <f t="shared" si="2"/>
        <v>0</v>
      </c>
      <c r="S17" s="34"/>
      <c r="W17" s="34"/>
      <c r="X17" s="34"/>
      <c r="Y17" s="34"/>
    </row>
    <row r="18" spans="2:25" s="35" customFormat="1" ht="14.25" hidden="1" customHeight="1" x14ac:dyDescent="0.25">
      <c r="B18" s="154" t="s">
        <v>189</v>
      </c>
      <c r="C18" s="154" t="s">
        <v>220</v>
      </c>
      <c r="D18" s="233" t="s">
        <v>221</v>
      </c>
      <c r="E18" s="234"/>
      <c r="F18" s="57">
        <f t="shared" si="0"/>
        <v>0</v>
      </c>
      <c r="G18" s="7">
        <f t="shared" ref="G18:J19" si="3">G19</f>
        <v>0</v>
      </c>
      <c r="H18" s="57">
        <f t="shared" si="3"/>
        <v>0</v>
      </c>
      <c r="I18" s="57">
        <f t="shared" si="3"/>
        <v>0</v>
      </c>
      <c r="J18" s="57">
        <f t="shared" si="3"/>
        <v>0</v>
      </c>
      <c r="K18" s="57">
        <f t="shared" si="1"/>
        <v>0</v>
      </c>
      <c r="L18" s="57">
        <f t="shared" ref="L18:P19" si="4">L19</f>
        <v>0</v>
      </c>
      <c r="M18" s="57">
        <f t="shared" si="4"/>
        <v>0</v>
      </c>
      <c r="N18" s="57">
        <f t="shared" si="4"/>
        <v>0</v>
      </c>
      <c r="O18" s="57">
        <f t="shared" si="4"/>
        <v>0</v>
      </c>
      <c r="P18" s="57">
        <f t="shared" si="4"/>
        <v>0</v>
      </c>
      <c r="Q18" s="29">
        <f t="shared" si="2"/>
        <v>0</v>
      </c>
    </row>
    <row r="19" spans="2:25" ht="13.8" hidden="1" x14ac:dyDescent="0.25">
      <c r="B19" s="1" t="s">
        <v>582</v>
      </c>
      <c r="C19" s="2">
        <v>3240</v>
      </c>
      <c r="D19" s="1"/>
      <c r="E19" s="3" t="s">
        <v>314</v>
      </c>
      <c r="F19" s="57">
        <f>G19+J19</f>
        <v>0</v>
      </c>
      <c r="G19" s="4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7">
        <f t="shared" si="1"/>
        <v>0</v>
      </c>
      <c r="L19" s="57">
        <f t="shared" si="4"/>
        <v>0</v>
      </c>
      <c r="M19" s="57">
        <f t="shared" si="4"/>
        <v>0</v>
      </c>
      <c r="N19" s="57">
        <f t="shared" si="4"/>
        <v>0</v>
      </c>
      <c r="O19" s="57">
        <f t="shared" si="4"/>
        <v>0</v>
      </c>
      <c r="P19" s="57">
        <f t="shared" si="4"/>
        <v>0</v>
      </c>
      <c r="Q19" s="29">
        <f t="shared" si="2"/>
        <v>0</v>
      </c>
    </row>
    <row r="20" spans="2:25" ht="27.6" hidden="1" x14ac:dyDescent="0.25">
      <c r="B20" s="1" t="s">
        <v>583</v>
      </c>
      <c r="C20" s="2">
        <v>3242</v>
      </c>
      <c r="D20" s="1" t="s">
        <v>585</v>
      </c>
      <c r="E20" s="3" t="s">
        <v>584</v>
      </c>
      <c r="F20" s="57">
        <f t="shared" si="0"/>
        <v>0</v>
      </c>
      <c r="G20" s="4"/>
      <c r="H20" s="5"/>
      <c r="I20" s="5"/>
      <c r="J20" s="5"/>
      <c r="K20" s="57">
        <f t="shared" si="1"/>
        <v>0</v>
      </c>
      <c r="L20" s="5"/>
      <c r="M20" s="5"/>
      <c r="N20" s="5"/>
      <c r="O20" s="5"/>
      <c r="P20" s="5"/>
      <c r="Q20" s="29">
        <f t="shared" si="2"/>
        <v>0</v>
      </c>
      <c r="S20" s="34"/>
    </row>
    <row r="21" spans="2:25" s="35" customFormat="1" ht="32.4" hidden="1" customHeight="1" x14ac:dyDescent="0.25">
      <c r="B21" s="1" t="s">
        <v>639</v>
      </c>
      <c r="C21" s="2" t="s">
        <v>640</v>
      </c>
      <c r="D21" s="1">
        <v>490</v>
      </c>
      <c r="E21" s="3" t="s">
        <v>266</v>
      </c>
      <c r="F21" s="57">
        <f t="shared" si="0"/>
        <v>0</v>
      </c>
      <c r="G21" s="7">
        <f>G23+G22</f>
        <v>0</v>
      </c>
      <c r="H21" s="57">
        <f>H23+H22</f>
        <v>0</v>
      </c>
      <c r="I21" s="57">
        <f>I23+I22</f>
        <v>0</v>
      </c>
      <c r="J21" s="57">
        <f>J23+J22</f>
        <v>0</v>
      </c>
      <c r="K21" s="57">
        <f t="shared" si="1"/>
        <v>0</v>
      </c>
      <c r="L21" s="57">
        <f>L23+L22</f>
        <v>0</v>
      </c>
      <c r="M21" s="57">
        <f>M23+M22</f>
        <v>0</v>
      </c>
      <c r="N21" s="57">
        <f>N23+N22</f>
        <v>0</v>
      </c>
      <c r="O21" s="57">
        <f>O23+O22</f>
        <v>0</v>
      </c>
      <c r="P21" s="57">
        <f>P23+P22</f>
        <v>0</v>
      </c>
      <c r="Q21" s="29">
        <f>F21+K21</f>
        <v>0</v>
      </c>
    </row>
    <row r="22" spans="2:25" ht="32.4" hidden="1" customHeight="1" x14ac:dyDescent="0.25">
      <c r="B22" s="1" t="s">
        <v>539</v>
      </c>
      <c r="C22" s="2">
        <v>7680</v>
      </c>
      <c r="D22" s="1" t="s">
        <v>319</v>
      </c>
      <c r="E22" s="3" t="s">
        <v>540</v>
      </c>
      <c r="F22" s="57">
        <f t="shared" si="0"/>
        <v>0</v>
      </c>
      <c r="G22" s="4"/>
      <c r="H22" s="5"/>
      <c r="I22" s="5"/>
      <c r="J22" s="5"/>
      <c r="K22" s="57">
        <f t="shared" si="1"/>
        <v>0</v>
      </c>
      <c r="L22" s="5"/>
      <c r="M22" s="5"/>
      <c r="N22" s="5"/>
      <c r="O22" s="5"/>
      <c r="P22" s="5"/>
      <c r="Q22" s="29">
        <f t="shared" si="2"/>
        <v>0</v>
      </c>
      <c r="S22" s="34"/>
    </row>
    <row r="23" spans="2:25" ht="29.25" hidden="1" customHeight="1" x14ac:dyDescent="0.25">
      <c r="B23" s="1" t="s">
        <v>320</v>
      </c>
      <c r="C23" s="2" t="s">
        <v>315</v>
      </c>
      <c r="D23" s="1"/>
      <c r="E23" s="3" t="s">
        <v>318</v>
      </c>
      <c r="F23" s="57">
        <f t="shared" si="0"/>
        <v>0</v>
      </c>
      <c r="G23" s="4">
        <f>G24</f>
        <v>0</v>
      </c>
      <c r="H23" s="5">
        <f>H24</f>
        <v>0</v>
      </c>
      <c r="I23" s="55">
        <f>I24</f>
        <v>0</v>
      </c>
      <c r="J23" s="55">
        <f>J24</f>
        <v>0</v>
      </c>
      <c r="K23" s="57">
        <f t="shared" si="1"/>
        <v>0</v>
      </c>
      <c r="L23" s="57">
        <f>L24</f>
        <v>0</v>
      </c>
      <c r="M23" s="55">
        <f>M24</f>
        <v>0</v>
      </c>
      <c r="N23" s="55">
        <f>N24</f>
        <v>0</v>
      </c>
      <c r="O23" s="55">
        <f>O24</f>
        <v>0</v>
      </c>
      <c r="P23" s="55">
        <f>P24</f>
        <v>0</v>
      </c>
      <c r="Q23" s="57">
        <f>F23+K23</f>
        <v>0</v>
      </c>
    </row>
    <row r="24" spans="2:25" ht="13.8" hidden="1" x14ac:dyDescent="0.25">
      <c r="B24" s="1" t="s">
        <v>317</v>
      </c>
      <c r="C24" s="2" t="s">
        <v>316</v>
      </c>
      <c r="D24" s="1" t="s">
        <v>454</v>
      </c>
      <c r="E24" s="3" t="s">
        <v>242</v>
      </c>
      <c r="F24" s="33">
        <f t="shared" si="0"/>
        <v>0</v>
      </c>
      <c r="G24" s="54"/>
      <c r="H24" s="5"/>
      <c r="I24" s="5"/>
      <c r="J24" s="5"/>
      <c r="K24" s="57">
        <f t="shared" si="1"/>
        <v>0</v>
      </c>
      <c r="L24" s="5"/>
      <c r="M24" s="5"/>
      <c r="N24" s="5"/>
      <c r="O24" s="5"/>
      <c r="P24" s="5"/>
      <c r="Q24" s="57">
        <f>F24+K24</f>
        <v>0</v>
      </c>
    </row>
    <row r="25" spans="2:25" s="35" customFormat="1" ht="14.25" customHeight="1" x14ac:dyDescent="0.25">
      <c r="B25" s="164" t="s">
        <v>328</v>
      </c>
      <c r="C25" s="282" t="s">
        <v>64</v>
      </c>
      <c r="D25" s="284"/>
      <c r="E25" s="283"/>
      <c r="F25" s="165">
        <f>G25+J25</f>
        <v>1144280.22</v>
      </c>
      <c r="G25" s="166">
        <f>G26</f>
        <v>1144280.22</v>
      </c>
      <c r="H25" s="165">
        <f>H26</f>
        <v>0</v>
      </c>
      <c r="I25" s="165">
        <f>I26</f>
        <v>1100689.8800000001</v>
      </c>
      <c r="J25" s="165">
        <f>J26</f>
        <v>0</v>
      </c>
      <c r="K25" s="165">
        <f t="shared" si="1"/>
        <v>0</v>
      </c>
      <c r="L25" s="165">
        <f>L26</f>
        <v>0</v>
      </c>
      <c r="M25" s="165">
        <f>M26</f>
        <v>0</v>
      </c>
      <c r="N25" s="165">
        <f>N26</f>
        <v>0</v>
      </c>
      <c r="O25" s="165">
        <f>O26</f>
        <v>0</v>
      </c>
      <c r="P25" s="165">
        <f>P26</f>
        <v>0</v>
      </c>
      <c r="Q25" s="175">
        <f>F25+K25</f>
        <v>1144280.22</v>
      </c>
      <c r="S25" s="69">
        <f>S30+S31+S32+S33+S35+S36+S37+S38+S47+S48+S51+S52+S56+S57+S70+S72+S73+S74+S75+S76+S77+S79+S80+S83+S84+S86+S87+S89+S90+S91+S94+S96+S97+S99+S100</f>
        <v>0</v>
      </c>
      <c r="T25" s="69">
        <f>T30+T31+T32+T33+T35+T36+T37+T38+T47+T48+T51+T52+T56+T57+T70+T72+T73+T74+T75+T76+T77+T79+T80+T83+T84+T86+T87+T89+T90+T91+T94+T96+T97+T99+T100</f>
        <v>0</v>
      </c>
      <c r="U25" s="69">
        <f>U30+U31+U32+U33+U35+U36+U37+U38+U47+U48+U51+U52+U56+U57+U70+U72+U73+U74+U75+U76+U77+U79+U80+U83+U84+U86+U87+U89+U90+U91+U94+U96+U97+U99+U100</f>
        <v>0</v>
      </c>
    </row>
    <row r="26" spans="2:25" s="35" customFormat="1" ht="15" customHeight="1" x14ac:dyDescent="0.25">
      <c r="B26" s="167" t="s">
        <v>329</v>
      </c>
      <c r="C26" s="279" t="s">
        <v>64</v>
      </c>
      <c r="D26" s="280"/>
      <c r="E26" s="281"/>
      <c r="F26" s="169">
        <f t="shared" ref="F26:F27" si="5">G26+J26</f>
        <v>1144280.22</v>
      </c>
      <c r="G26" s="168">
        <f>G27+G69+G71+G101+G39+G106+G81</f>
        <v>1144280.22</v>
      </c>
      <c r="H26" s="169">
        <f>H27+H69+H71+H101+H39+H106+H81</f>
        <v>0</v>
      </c>
      <c r="I26" s="169">
        <f>I27+I69+I71+I101+I39+I106+I81</f>
        <v>1100689.8800000001</v>
      </c>
      <c r="J26" s="169">
        <f>J27+J69+J71+J101+J39+J106+J81+J40</f>
        <v>0</v>
      </c>
      <c r="K26" s="165">
        <f t="shared" si="1"/>
        <v>0</v>
      </c>
      <c r="L26" s="169">
        <f>L27+L69+L71+L101+L39+L106+L81+L40</f>
        <v>0</v>
      </c>
      <c r="M26" s="169">
        <f>M27+M69+M71+M101+M39+M106+M81</f>
        <v>0</v>
      </c>
      <c r="N26" s="176">
        <f>N27+N69+N71+N101+N39+N106+N81</f>
        <v>0</v>
      </c>
      <c r="O26" s="169">
        <f>O27+O69+O71+O101+O39+O106+O81</f>
        <v>0</v>
      </c>
      <c r="P26" s="169">
        <f>P27+P69+P71+P101+P39+P106+P81</f>
        <v>0</v>
      </c>
      <c r="Q26" s="175">
        <f>F26+K26</f>
        <v>1144280.22</v>
      </c>
      <c r="S26" s="69"/>
      <c r="T26" s="69"/>
      <c r="U26" s="69"/>
    </row>
    <row r="27" spans="2:25" s="35" customFormat="1" ht="13.8" x14ac:dyDescent="0.25">
      <c r="B27" s="164" t="s">
        <v>383</v>
      </c>
      <c r="C27" s="201">
        <v>1000</v>
      </c>
      <c r="D27" s="282" t="s">
        <v>207</v>
      </c>
      <c r="E27" s="283"/>
      <c r="F27" s="165">
        <f t="shared" si="5"/>
        <v>1144280.22</v>
      </c>
      <c r="G27" s="166">
        <f>G29+G34+G45+G46+G50+G54+G55+G41+G65+G40+G66</f>
        <v>1144280.22</v>
      </c>
      <c r="H27" s="166">
        <f t="shared" ref="H27:J27" si="6">H29+H34+H45+H46+H50+H54+H55+H41+H65+H40+H66</f>
        <v>0</v>
      </c>
      <c r="I27" s="166">
        <f t="shared" si="6"/>
        <v>1100689.8800000001</v>
      </c>
      <c r="J27" s="166">
        <f t="shared" si="6"/>
        <v>0</v>
      </c>
      <c r="K27" s="165">
        <f t="shared" si="1"/>
        <v>0</v>
      </c>
      <c r="L27" s="166">
        <f t="shared" ref="L27:P27" si="7">L29+L34+L45+L46+L50+L54+L55+L41+L65+L40+L66</f>
        <v>0</v>
      </c>
      <c r="M27" s="166">
        <f t="shared" si="7"/>
        <v>0</v>
      </c>
      <c r="N27" s="166">
        <f t="shared" si="7"/>
        <v>0</v>
      </c>
      <c r="O27" s="166">
        <f t="shared" si="7"/>
        <v>0</v>
      </c>
      <c r="P27" s="166">
        <f t="shared" si="7"/>
        <v>0</v>
      </c>
      <c r="Q27" s="165">
        <f>F27+K27</f>
        <v>1144280.22</v>
      </c>
    </row>
    <row r="28" spans="2:25" s="35" customFormat="1" ht="13.8" hidden="1" x14ac:dyDescent="0.25">
      <c r="B28" s="154"/>
      <c r="C28" s="6"/>
      <c r="D28" s="151"/>
      <c r="E28" s="152"/>
      <c r="F28" s="57"/>
      <c r="G28" s="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2:25" s="35" customFormat="1" ht="27.6" hidden="1" x14ac:dyDescent="0.25">
      <c r="B29" s="154" t="s">
        <v>349</v>
      </c>
      <c r="C29" s="6">
        <v>1020</v>
      </c>
      <c r="D29" s="154"/>
      <c r="E29" s="36" t="s">
        <v>350</v>
      </c>
      <c r="F29" s="57">
        <f>G29+J29</f>
        <v>0</v>
      </c>
      <c r="G29" s="4">
        <f>G30+G31+G32+G33</f>
        <v>0</v>
      </c>
      <c r="H29" s="5">
        <f>H30+H31+H32+H33</f>
        <v>0</v>
      </c>
      <c r="I29" s="5">
        <f>I30+I31+I32+I33</f>
        <v>0</v>
      </c>
      <c r="J29" s="5"/>
      <c r="K29" s="57">
        <f>M29+P29</f>
        <v>0</v>
      </c>
      <c r="L29" s="5"/>
      <c r="M29" s="5">
        <f>M30+M31+M33+M32</f>
        <v>0</v>
      </c>
      <c r="N29" s="5"/>
      <c r="O29" s="5"/>
      <c r="P29" s="5"/>
      <c r="Q29" s="57">
        <f>F29+K29</f>
        <v>0</v>
      </c>
    </row>
    <row r="30" spans="2:25" s="35" customFormat="1" ht="27.6" hidden="1" x14ac:dyDescent="0.25">
      <c r="B30" s="1" t="s">
        <v>351</v>
      </c>
      <c r="C30" s="2">
        <v>1021</v>
      </c>
      <c r="D30" s="1" t="s">
        <v>352</v>
      </c>
      <c r="E30" s="3" t="s">
        <v>299</v>
      </c>
      <c r="F30" s="57">
        <f>G30+J30</f>
        <v>0</v>
      </c>
      <c r="G30" s="4"/>
      <c r="H30" s="5"/>
      <c r="I30" s="5"/>
      <c r="J30" s="5"/>
      <c r="K30" s="57">
        <f>M30+P30</f>
        <v>0</v>
      </c>
      <c r="L30" s="5"/>
      <c r="M30" s="5"/>
      <c r="N30" s="5"/>
      <c r="O30" s="5"/>
      <c r="P30" s="5"/>
      <c r="Q30" s="57">
        <f>F30+K30</f>
        <v>0</v>
      </c>
    </row>
    <row r="31" spans="2:25" s="35" customFormat="1" ht="55.2" hidden="1" x14ac:dyDescent="0.25">
      <c r="B31" s="1" t="s">
        <v>354</v>
      </c>
      <c r="C31" s="2">
        <v>1022</v>
      </c>
      <c r="D31" s="1" t="s">
        <v>449</v>
      </c>
      <c r="E31" s="3" t="s">
        <v>300</v>
      </c>
      <c r="F31" s="57">
        <f>G31+J31</f>
        <v>0</v>
      </c>
      <c r="G31" s="4"/>
      <c r="H31" s="5"/>
      <c r="I31" s="5"/>
      <c r="J31" s="5"/>
      <c r="K31" s="57">
        <f>M31+P31</f>
        <v>0</v>
      </c>
      <c r="L31" s="5"/>
      <c r="M31" s="5"/>
      <c r="N31" s="5"/>
      <c r="O31" s="5"/>
      <c r="P31" s="5"/>
      <c r="Q31" s="57">
        <f>F31+K31</f>
        <v>0</v>
      </c>
    </row>
    <row r="32" spans="2:25" s="35" customFormat="1" ht="41.4" hidden="1" x14ac:dyDescent="0.25">
      <c r="B32" s="1" t="s">
        <v>356</v>
      </c>
      <c r="C32" s="2">
        <v>1023</v>
      </c>
      <c r="D32" s="1" t="s">
        <v>449</v>
      </c>
      <c r="E32" s="3" t="s">
        <v>301</v>
      </c>
      <c r="F32" s="57">
        <f>G32+J32</f>
        <v>0</v>
      </c>
      <c r="G32" s="4"/>
      <c r="H32" s="5"/>
      <c r="I32" s="5"/>
      <c r="J32" s="5"/>
      <c r="K32" s="57">
        <f>M32+P32</f>
        <v>0</v>
      </c>
      <c r="L32" s="5"/>
      <c r="M32" s="5"/>
      <c r="N32" s="5"/>
      <c r="O32" s="5"/>
      <c r="P32" s="5"/>
      <c r="Q32" s="57">
        <f>F32+K32</f>
        <v>0</v>
      </c>
    </row>
    <row r="33" spans="2:17" s="35" customFormat="1" ht="63.75" hidden="1" customHeight="1" x14ac:dyDescent="0.25">
      <c r="B33" s="1" t="s">
        <v>358</v>
      </c>
      <c r="C33" s="2">
        <v>1025</v>
      </c>
      <c r="D33" s="1" t="s">
        <v>447</v>
      </c>
      <c r="E33" s="3" t="s">
        <v>359</v>
      </c>
      <c r="F33" s="57">
        <f>G33+J33</f>
        <v>0</v>
      </c>
      <c r="G33" s="4"/>
      <c r="H33" s="5"/>
      <c r="I33" s="5"/>
      <c r="J33" s="5"/>
      <c r="K33" s="57">
        <f>M33+P33</f>
        <v>0</v>
      </c>
      <c r="L33" s="5"/>
      <c r="M33" s="5"/>
      <c r="N33" s="5"/>
      <c r="O33" s="5"/>
      <c r="P33" s="5"/>
      <c r="Q33" s="57">
        <f>F33+K33</f>
        <v>0</v>
      </c>
    </row>
    <row r="34" spans="2:17" s="35" customFormat="1" ht="42.75" hidden="1" customHeight="1" x14ac:dyDescent="0.25">
      <c r="B34" s="154" t="s">
        <v>446</v>
      </c>
      <c r="C34" s="6">
        <v>1030</v>
      </c>
      <c r="D34" s="154"/>
      <c r="E34" s="36" t="s">
        <v>360</v>
      </c>
      <c r="F34" s="57">
        <f>F35+F36+F37+F38</f>
        <v>0</v>
      </c>
      <c r="G34" s="4">
        <f>G35+G36+G37+G38</f>
        <v>0</v>
      </c>
      <c r="H34" s="5">
        <f t="shared" ref="H34:P34" si="8">H35+H36+H37+H38</f>
        <v>0</v>
      </c>
      <c r="I34" s="5">
        <f t="shared" si="8"/>
        <v>0</v>
      </c>
      <c r="J34" s="5">
        <f t="shared" si="8"/>
        <v>0</v>
      </c>
      <c r="K34" s="57">
        <f t="shared" si="8"/>
        <v>0</v>
      </c>
      <c r="L34" s="5">
        <f t="shared" si="8"/>
        <v>0</v>
      </c>
      <c r="M34" s="5">
        <f t="shared" si="8"/>
        <v>0</v>
      </c>
      <c r="N34" s="5">
        <f t="shared" si="8"/>
        <v>0</v>
      </c>
      <c r="O34" s="5">
        <f t="shared" si="8"/>
        <v>0</v>
      </c>
      <c r="P34" s="5">
        <f t="shared" si="8"/>
        <v>0</v>
      </c>
      <c r="Q34" s="57">
        <f>Q35+Q36+Q37+Q38</f>
        <v>0</v>
      </c>
    </row>
    <row r="35" spans="2:17" s="35" customFormat="1" ht="40.5" hidden="1" customHeight="1" x14ac:dyDescent="0.25">
      <c r="B35" s="1" t="s">
        <v>361</v>
      </c>
      <c r="C35" s="2">
        <v>1031</v>
      </c>
      <c r="D35" s="1" t="s">
        <v>352</v>
      </c>
      <c r="E35" s="3" t="s">
        <v>353</v>
      </c>
      <c r="F35" s="57">
        <f t="shared" ref="F35:F45" si="9">G35</f>
        <v>0</v>
      </c>
      <c r="G35" s="4"/>
      <c r="H35" s="5"/>
      <c r="I35" s="5"/>
      <c r="J35" s="5"/>
      <c r="K35" s="57"/>
      <c r="L35" s="5"/>
      <c r="M35" s="5"/>
      <c r="N35" s="5"/>
      <c r="O35" s="5"/>
      <c r="P35" s="5"/>
      <c r="Q35" s="57">
        <f t="shared" ref="Q35:Q45" si="10">F35+K35</f>
        <v>0</v>
      </c>
    </row>
    <row r="36" spans="2:17" s="35" customFormat="1" ht="63.75" hidden="1" customHeight="1" x14ac:dyDescent="0.25">
      <c r="B36" s="1" t="s">
        <v>362</v>
      </c>
      <c r="C36" s="2">
        <v>1032</v>
      </c>
      <c r="D36" s="1" t="s">
        <v>449</v>
      </c>
      <c r="E36" s="3" t="s">
        <v>355</v>
      </c>
      <c r="F36" s="57">
        <f t="shared" si="9"/>
        <v>0</v>
      </c>
      <c r="G36" s="4"/>
      <c r="H36" s="5"/>
      <c r="I36" s="5"/>
      <c r="J36" s="5"/>
      <c r="K36" s="57"/>
      <c r="L36" s="5"/>
      <c r="M36" s="5"/>
      <c r="N36" s="5"/>
      <c r="O36" s="5"/>
      <c r="P36" s="5"/>
      <c r="Q36" s="57">
        <f t="shared" si="10"/>
        <v>0</v>
      </c>
    </row>
    <row r="37" spans="2:17" s="35" customFormat="1" ht="51" hidden="1" customHeight="1" x14ac:dyDescent="0.25">
      <c r="B37" s="1" t="s">
        <v>363</v>
      </c>
      <c r="C37" s="2">
        <v>1033</v>
      </c>
      <c r="D37" s="1" t="s">
        <v>449</v>
      </c>
      <c r="E37" s="3" t="s">
        <v>357</v>
      </c>
      <c r="F37" s="57">
        <f t="shared" si="9"/>
        <v>0</v>
      </c>
      <c r="G37" s="4"/>
      <c r="H37" s="5"/>
      <c r="I37" s="5"/>
      <c r="J37" s="5"/>
      <c r="K37" s="57"/>
      <c r="L37" s="5"/>
      <c r="M37" s="5"/>
      <c r="N37" s="5"/>
      <c r="O37" s="5"/>
      <c r="P37" s="5"/>
      <c r="Q37" s="57">
        <f t="shared" si="10"/>
        <v>0</v>
      </c>
    </row>
    <row r="38" spans="2:17" s="35" customFormat="1" ht="63.75" hidden="1" customHeight="1" x14ac:dyDescent="0.25">
      <c r="B38" s="1" t="s">
        <v>364</v>
      </c>
      <c r="C38" s="2">
        <v>1035</v>
      </c>
      <c r="D38" s="1" t="s">
        <v>449</v>
      </c>
      <c r="E38" s="3" t="s">
        <v>359</v>
      </c>
      <c r="F38" s="57">
        <f t="shared" si="9"/>
        <v>0</v>
      </c>
      <c r="G38" s="4"/>
      <c r="H38" s="5"/>
      <c r="I38" s="5"/>
      <c r="J38" s="5"/>
      <c r="K38" s="57"/>
      <c r="L38" s="5"/>
      <c r="M38" s="5"/>
      <c r="N38" s="5"/>
      <c r="O38" s="5"/>
      <c r="P38" s="5"/>
      <c r="Q38" s="57">
        <f t="shared" si="10"/>
        <v>0</v>
      </c>
    </row>
    <row r="39" spans="2:17" s="35" customFormat="1" ht="63.75" hidden="1" customHeight="1" x14ac:dyDescent="0.25">
      <c r="B39" s="1" t="s">
        <v>531</v>
      </c>
      <c r="C39" s="2">
        <v>1043</v>
      </c>
      <c r="D39" s="1" t="s">
        <v>449</v>
      </c>
      <c r="E39" s="3" t="s">
        <v>357</v>
      </c>
      <c r="F39" s="57">
        <f t="shared" si="9"/>
        <v>0</v>
      </c>
      <c r="G39" s="4"/>
      <c r="H39" s="5"/>
      <c r="I39" s="5"/>
      <c r="J39" s="5"/>
      <c r="K39" s="57">
        <f t="shared" ref="K39:K45" si="11">M39+P39</f>
        <v>0</v>
      </c>
      <c r="L39" s="5"/>
      <c r="M39" s="5"/>
      <c r="N39" s="5"/>
      <c r="O39" s="5"/>
      <c r="P39" s="5"/>
      <c r="Q39" s="57">
        <f t="shared" si="10"/>
        <v>0</v>
      </c>
    </row>
    <row r="40" spans="2:17" s="35" customFormat="1" ht="63.75" hidden="1" customHeight="1" x14ac:dyDescent="0.25">
      <c r="B40" s="154" t="s">
        <v>332</v>
      </c>
      <c r="C40" s="6">
        <v>1070</v>
      </c>
      <c r="D40" s="6" t="s">
        <v>448</v>
      </c>
      <c r="E40" s="37" t="s">
        <v>365</v>
      </c>
      <c r="F40" s="57">
        <f>G40+J40</f>
        <v>0</v>
      </c>
      <c r="G40" s="4"/>
      <c r="H40" s="5"/>
      <c r="I40" s="5"/>
      <c r="J40" s="5"/>
      <c r="K40" s="57">
        <f t="shared" si="11"/>
        <v>0</v>
      </c>
      <c r="L40" s="5"/>
      <c r="M40" s="5"/>
      <c r="N40" s="5"/>
      <c r="O40" s="5"/>
      <c r="P40" s="5"/>
      <c r="Q40" s="57">
        <f t="shared" si="10"/>
        <v>0</v>
      </c>
    </row>
    <row r="41" spans="2:17" s="35" customFormat="1" ht="144" hidden="1" customHeight="1" x14ac:dyDescent="0.25">
      <c r="B41" s="154" t="s">
        <v>66</v>
      </c>
      <c r="C41" s="6">
        <v>1060</v>
      </c>
      <c r="D41" s="154" t="s">
        <v>352</v>
      </c>
      <c r="E41" s="36" t="s">
        <v>95</v>
      </c>
      <c r="F41" s="57">
        <f>G41</f>
        <v>0</v>
      </c>
      <c r="G41" s="4">
        <f>G42+G43+G44</f>
        <v>0</v>
      </c>
      <c r="H41" s="5">
        <f>H42+H43+H44</f>
        <v>0</v>
      </c>
      <c r="I41" s="5">
        <f>I42+I43+I44</f>
        <v>0</v>
      </c>
      <c r="J41" s="5">
        <f>J42+J43+J44</f>
        <v>0</v>
      </c>
      <c r="K41" s="57">
        <f t="shared" si="11"/>
        <v>0</v>
      </c>
      <c r="L41" s="5">
        <f>L42+L43+L44</f>
        <v>0</v>
      </c>
      <c r="M41" s="5">
        <f>M42+M43+M44</f>
        <v>0</v>
      </c>
      <c r="N41" s="5">
        <f>N42+N43+N44</f>
        <v>0</v>
      </c>
      <c r="O41" s="5">
        <f>O42+O43+O44</f>
        <v>0</v>
      </c>
      <c r="P41" s="5">
        <f>P42+P43+P44</f>
        <v>0</v>
      </c>
      <c r="Q41" s="57">
        <f>F41+K41</f>
        <v>0</v>
      </c>
    </row>
    <row r="42" spans="2:17" s="35" customFormat="1" ht="63.75" hidden="1" customHeight="1" x14ac:dyDescent="0.25">
      <c r="B42" s="1" t="s">
        <v>96</v>
      </c>
      <c r="C42" s="2">
        <v>1062</v>
      </c>
      <c r="D42" s="1" t="s">
        <v>449</v>
      </c>
      <c r="E42" s="3" t="s">
        <v>100</v>
      </c>
      <c r="F42" s="57">
        <f>G42</f>
        <v>0</v>
      </c>
      <c r="G42" s="4"/>
      <c r="H42" s="5"/>
      <c r="I42" s="5"/>
      <c r="J42" s="5"/>
      <c r="K42" s="57">
        <f t="shared" si="11"/>
        <v>0</v>
      </c>
      <c r="L42" s="5"/>
      <c r="M42" s="5"/>
      <c r="N42" s="5"/>
      <c r="O42" s="5"/>
      <c r="P42" s="5"/>
      <c r="Q42" s="57">
        <f>F42+K42</f>
        <v>0</v>
      </c>
    </row>
    <row r="43" spans="2:17" s="35" customFormat="1" ht="27.6" hidden="1" x14ac:dyDescent="0.25">
      <c r="B43" s="1" t="s">
        <v>101</v>
      </c>
      <c r="C43" s="2">
        <v>1063</v>
      </c>
      <c r="D43" s="1" t="s">
        <v>447</v>
      </c>
      <c r="E43" s="47" t="s">
        <v>357</v>
      </c>
      <c r="F43" s="57">
        <f>G43</f>
        <v>0</v>
      </c>
      <c r="G43" s="4"/>
      <c r="H43" s="5"/>
      <c r="I43" s="5"/>
      <c r="J43" s="5"/>
      <c r="K43" s="57">
        <f t="shared" si="11"/>
        <v>0</v>
      </c>
      <c r="L43" s="5"/>
      <c r="M43" s="5"/>
      <c r="N43" s="5"/>
      <c r="O43" s="5"/>
      <c r="P43" s="5"/>
      <c r="Q43" s="57">
        <f>F43+K43</f>
        <v>0</v>
      </c>
    </row>
    <row r="44" spans="2:17" s="35" customFormat="1" ht="69" hidden="1" customHeight="1" x14ac:dyDescent="0.25">
      <c r="B44" s="1" t="s">
        <v>102</v>
      </c>
      <c r="C44" s="2">
        <v>1065</v>
      </c>
      <c r="D44" s="1" t="s">
        <v>447</v>
      </c>
      <c r="E44" s="3" t="s">
        <v>359</v>
      </c>
      <c r="F44" s="57">
        <f>G44</f>
        <v>0</v>
      </c>
      <c r="G44" s="4"/>
      <c r="H44" s="5"/>
      <c r="I44" s="5"/>
      <c r="J44" s="5"/>
      <c r="K44" s="57">
        <f t="shared" si="11"/>
        <v>0</v>
      </c>
      <c r="L44" s="5"/>
      <c r="M44" s="5"/>
      <c r="N44" s="5"/>
      <c r="O44" s="5"/>
      <c r="P44" s="5"/>
      <c r="Q44" s="57">
        <f>F44+K44</f>
        <v>0</v>
      </c>
    </row>
    <row r="45" spans="2:17" s="35" customFormat="1" ht="51.75" hidden="1" customHeight="1" x14ac:dyDescent="0.25">
      <c r="B45" s="1" t="s">
        <v>332</v>
      </c>
      <c r="C45" s="2">
        <v>1070</v>
      </c>
      <c r="D45" s="1" t="s">
        <v>448</v>
      </c>
      <c r="E45" s="3" t="s">
        <v>365</v>
      </c>
      <c r="F45" s="57">
        <f t="shared" si="9"/>
        <v>0</v>
      </c>
      <c r="G45" s="4"/>
      <c r="H45" s="5"/>
      <c r="I45" s="5"/>
      <c r="J45" s="5"/>
      <c r="K45" s="57">
        <f t="shared" si="11"/>
        <v>0</v>
      </c>
      <c r="L45" s="5"/>
      <c r="M45" s="5"/>
      <c r="N45" s="5"/>
      <c r="O45" s="5"/>
      <c r="P45" s="5"/>
      <c r="Q45" s="57">
        <f t="shared" si="10"/>
        <v>0</v>
      </c>
    </row>
    <row r="46" spans="2:17" s="35" customFormat="1" ht="54" customHeight="1" x14ac:dyDescent="0.25">
      <c r="B46" s="184" t="s">
        <v>333</v>
      </c>
      <c r="C46" s="110">
        <v>1090</v>
      </c>
      <c r="D46" s="184"/>
      <c r="E46" s="113" t="s">
        <v>366</v>
      </c>
      <c r="F46" s="8">
        <f t="shared" ref="F46:Q46" si="12">F47+F48+F49</f>
        <v>1000673.78</v>
      </c>
      <c r="G46" s="109">
        <f>G47+G48+G49</f>
        <v>1000673.78</v>
      </c>
      <c r="H46" s="9">
        <f t="shared" si="12"/>
        <v>0</v>
      </c>
      <c r="I46" s="9">
        <f>I47+I48+I49</f>
        <v>1000673.78</v>
      </c>
      <c r="J46" s="9">
        <f t="shared" si="12"/>
        <v>0</v>
      </c>
      <c r="K46" s="8">
        <f t="shared" si="12"/>
        <v>0</v>
      </c>
      <c r="L46" s="9">
        <f t="shared" si="12"/>
        <v>0</v>
      </c>
      <c r="M46" s="9">
        <f t="shared" si="12"/>
        <v>0</v>
      </c>
      <c r="N46" s="9">
        <f t="shared" si="12"/>
        <v>0</v>
      </c>
      <c r="O46" s="9">
        <f t="shared" si="12"/>
        <v>0</v>
      </c>
      <c r="P46" s="9">
        <f t="shared" si="12"/>
        <v>0</v>
      </c>
      <c r="Q46" s="8">
        <f t="shared" si="12"/>
        <v>1000673.78</v>
      </c>
    </row>
    <row r="47" spans="2:17" s="35" customFormat="1" ht="63.75" customHeight="1" x14ac:dyDescent="0.25">
      <c r="B47" s="135" t="s">
        <v>367</v>
      </c>
      <c r="C47" s="134">
        <v>1091</v>
      </c>
      <c r="D47" s="135" t="s">
        <v>450</v>
      </c>
      <c r="E47" s="136" t="s">
        <v>368</v>
      </c>
      <c r="F47" s="137">
        <f>G47</f>
        <v>1000673.78</v>
      </c>
      <c r="G47" s="141">
        <v>1000673.78</v>
      </c>
      <c r="H47" s="138"/>
      <c r="I47" s="210">
        <v>1000673.78</v>
      </c>
      <c r="J47" s="138"/>
      <c r="K47" s="137">
        <f>M47+P47</f>
        <v>0</v>
      </c>
      <c r="L47" s="138"/>
      <c r="M47" s="138"/>
      <c r="N47" s="138"/>
      <c r="O47" s="138"/>
      <c r="P47" s="138"/>
      <c r="Q47" s="137">
        <f>F47+K47</f>
        <v>1000673.78</v>
      </c>
    </row>
    <row r="48" spans="2:17" s="35" customFormat="1" ht="54" hidden="1" customHeight="1" x14ac:dyDescent="0.25">
      <c r="B48" s="1" t="s">
        <v>369</v>
      </c>
      <c r="C48" s="2">
        <v>1092</v>
      </c>
      <c r="D48" s="1" t="s">
        <v>370</v>
      </c>
      <c r="E48" s="3" t="s">
        <v>371</v>
      </c>
      <c r="F48" s="57">
        <f>G48</f>
        <v>0</v>
      </c>
      <c r="G48" s="4"/>
      <c r="H48" s="5"/>
      <c r="I48" s="5"/>
      <c r="J48" s="5"/>
      <c r="K48" s="57"/>
      <c r="L48" s="5"/>
      <c r="M48" s="5"/>
      <c r="N48" s="5"/>
      <c r="O48" s="5"/>
      <c r="P48" s="5"/>
      <c r="Q48" s="57">
        <f>F48+K48</f>
        <v>0</v>
      </c>
    </row>
    <row r="49" spans="2:17" s="35" customFormat="1" ht="82.8" hidden="1" x14ac:dyDescent="0.25">
      <c r="B49" s="1" t="s">
        <v>118</v>
      </c>
      <c r="C49" s="2">
        <v>1094</v>
      </c>
      <c r="D49" s="1" t="s">
        <v>450</v>
      </c>
      <c r="E49" s="3" t="s">
        <v>119</v>
      </c>
      <c r="F49" s="57">
        <f>G49</f>
        <v>0</v>
      </c>
      <c r="G49" s="4"/>
      <c r="H49" s="5"/>
      <c r="I49" s="5"/>
      <c r="J49" s="5"/>
      <c r="K49" s="57">
        <f>M49+P49</f>
        <v>0</v>
      </c>
      <c r="L49" s="5"/>
      <c r="M49" s="5"/>
      <c r="N49" s="5"/>
      <c r="O49" s="5"/>
      <c r="P49" s="5"/>
      <c r="Q49" s="57">
        <f>F49+K49</f>
        <v>0</v>
      </c>
    </row>
    <row r="50" spans="2:17" s="35" customFormat="1" ht="37.5" customHeight="1" x14ac:dyDescent="0.25">
      <c r="B50" s="184" t="s">
        <v>372</v>
      </c>
      <c r="C50" s="110">
        <v>1100</v>
      </c>
      <c r="D50" s="184"/>
      <c r="E50" s="113" t="s">
        <v>373</v>
      </c>
      <c r="F50" s="8">
        <f>F51+F52+F53</f>
        <v>43590.34</v>
      </c>
      <c r="G50" s="111">
        <f>G51+G52+G53</f>
        <v>43590.34</v>
      </c>
      <c r="H50" s="8">
        <f t="shared" ref="H50:Q50" si="13">H51+H52+H53</f>
        <v>0</v>
      </c>
      <c r="I50" s="8">
        <f>I51+I52+I53</f>
        <v>0</v>
      </c>
      <c r="J50" s="8">
        <f t="shared" si="13"/>
        <v>0</v>
      </c>
      <c r="K50" s="8">
        <f t="shared" si="13"/>
        <v>0</v>
      </c>
      <c r="L50" s="8">
        <f>L51+L52+L53</f>
        <v>0</v>
      </c>
      <c r="M50" s="8">
        <f t="shared" si="13"/>
        <v>0</v>
      </c>
      <c r="N50" s="8">
        <f t="shared" si="13"/>
        <v>0</v>
      </c>
      <c r="O50" s="8">
        <f t="shared" si="13"/>
        <v>0</v>
      </c>
      <c r="P50" s="8">
        <f t="shared" si="13"/>
        <v>0</v>
      </c>
      <c r="Q50" s="8">
        <f t="shared" si="13"/>
        <v>43590.34</v>
      </c>
    </row>
    <row r="51" spans="2:17" s="35" customFormat="1" ht="52.5" customHeight="1" x14ac:dyDescent="0.25">
      <c r="B51" s="135" t="s">
        <v>374</v>
      </c>
      <c r="C51" s="134">
        <v>1101</v>
      </c>
      <c r="D51" s="135" t="s">
        <v>451</v>
      </c>
      <c r="E51" s="136" t="s">
        <v>554</v>
      </c>
      <c r="F51" s="137">
        <f>G51</f>
        <v>43590.34</v>
      </c>
      <c r="G51" s="141">
        <v>43590.34</v>
      </c>
      <c r="H51" s="138"/>
      <c r="I51" s="138"/>
      <c r="J51" s="138"/>
      <c r="K51" s="137">
        <f>M51+P51</f>
        <v>0</v>
      </c>
      <c r="L51" s="138"/>
      <c r="M51" s="138"/>
      <c r="N51" s="138"/>
      <c r="O51" s="138"/>
      <c r="P51" s="138"/>
      <c r="Q51" s="137">
        <f>F51+K51</f>
        <v>43590.34</v>
      </c>
    </row>
    <row r="52" spans="2:17" s="35" customFormat="1" ht="45" hidden="1" customHeight="1" x14ac:dyDescent="0.25">
      <c r="B52" s="1" t="s">
        <v>375</v>
      </c>
      <c r="C52" s="2">
        <v>1102</v>
      </c>
      <c r="D52" s="1" t="s">
        <v>376</v>
      </c>
      <c r="E52" s="3" t="s">
        <v>555</v>
      </c>
      <c r="F52" s="57">
        <f>G52</f>
        <v>0</v>
      </c>
      <c r="G52" s="4"/>
      <c r="H52" s="5"/>
      <c r="I52" s="5"/>
      <c r="J52" s="5"/>
      <c r="K52" s="57"/>
      <c r="L52" s="5"/>
      <c r="M52" s="5"/>
      <c r="N52" s="5"/>
      <c r="O52" s="5"/>
      <c r="P52" s="5"/>
      <c r="Q52" s="57">
        <f>F52+K52</f>
        <v>0</v>
      </c>
    </row>
    <row r="53" spans="2:17" s="35" customFormat="1" ht="93.75" hidden="1" customHeight="1" x14ac:dyDescent="0.25">
      <c r="B53" s="1" t="s">
        <v>120</v>
      </c>
      <c r="C53" s="2">
        <v>1104</v>
      </c>
      <c r="D53" s="1" t="s">
        <v>451</v>
      </c>
      <c r="E53" s="38" t="s">
        <v>121</v>
      </c>
      <c r="F53" s="57">
        <f>G53</f>
        <v>0</v>
      </c>
      <c r="G53" s="4"/>
      <c r="H53" s="5"/>
      <c r="I53" s="5"/>
      <c r="J53" s="5"/>
      <c r="K53" s="57">
        <f>M53+P53</f>
        <v>0</v>
      </c>
      <c r="L53" s="5"/>
      <c r="M53" s="5"/>
      <c r="N53" s="5"/>
      <c r="O53" s="5"/>
      <c r="P53" s="5"/>
      <c r="Q53" s="57">
        <f>F53+K53</f>
        <v>0</v>
      </c>
    </row>
    <row r="54" spans="2:17" s="35" customFormat="1" ht="39" customHeight="1" x14ac:dyDescent="0.25">
      <c r="B54" s="172" t="s">
        <v>334</v>
      </c>
      <c r="C54" s="173">
        <v>1120</v>
      </c>
      <c r="D54" s="172" t="s">
        <v>377</v>
      </c>
      <c r="E54" s="174" t="s">
        <v>378</v>
      </c>
      <c r="F54" s="137">
        <f>G54</f>
        <v>100016.1</v>
      </c>
      <c r="G54" s="141">
        <v>100016.1</v>
      </c>
      <c r="H54" s="138"/>
      <c r="I54" s="210">
        <v>100016.1</v>
      </c>
      <c r="J54" s="137"/>
      <c r="K54" s="137">
        <f>M54+P54</f>
        <v>0</v>
      </c>
      <c r="L54" s="137"/>
      <c r="M54" s="138"/>
      <c r="N54" s="138"/>
      <c r="O54" s="138"/>
      <c r="P54" s="137"/>
      <c r="Q54" s="137">
        <f>F54+K54</f>
        <v>100016.1</v>
      </c>
    </row>
    <row r="55" spans="2:17" s="35" customFormat="1" ht="34.5" hidden="1" customHeight="1" x14ac:dyDescent="0.25">
      <c r="B55" s="154" t="s">
        <v>335</v>
      </c>
      <c r="C55" s="6">
        <v>1140</v>
      </c>
      <c r="D55" s="154"/>
      <c r="E55" s="36" t="s">
        <v>339</v>
      </c>
      <c r="F55" s="57">
        <f>F56+F57</f>
        <v>0</v>
      </c>
      <c r="G55" s="4">
        <f>G56+G57</f>
        <v>0</v>
      </c>
      <c r="H55" s="5">
        <f>H56+H57</f>
        <v>0</v>
      </c>
      <c r="I55" s="5">
        <f>I56+I57</f>
        <v>0</v>
      </c>
      <c r="J55" s="5">
        <f>J56+J57</f>
        <v>0</v>
      </c>
      <c r="K55" s="57">
        <f>M55+P55</f>
        <v>0</v>
      </c>
      <c r="L55" s="5">
        <f t="shared" ref="L55:Q55" si="14">L56+L57</f>
        <v>0</v>
      </c>
      <c r="M55" s="5">
        <f t="shared" si="14"/>
        <v>0</v>
      </c>
      <c r="N55" s="5">
        <f t="shared" si="14"/>
        <v>0</v>
      </c>
      <c r="O55" s="5">
        <f t="shared" si="14"/>
        <v>0</v>
      </c>
      <c r="P55" s="5">
        <f t="shared" si="14"/>
        <v>0</v>
      </c>
      <c r="Q55" s="57">
        <f t="shared" si="14"/>
        <v>0</v>
      </c>
    </row>
    <row r="56" spans="2:17" s="35" customFormat="1" ht="33" hidden="1" customHeight="1" x14ac:dyDescent="0.25">
      <c r="B56" s="1" t="s">
        <v>379</v>
      </c>
      <c r="C56" s="2">
        <v>1141</v>
      </c>
      <c r="D56" s="1" t="s">
        <v>330</v>
      </c>
      <c r="E56" s="3" t="s">
        <v>587</v>
      </c>
      <c r="F56" s="57">
        <f>G56</f>
        <v>0</v>
      </c>
      <c r="G56" s="4"/>
      <c r="H56" s="5"/>
      <c r="I56" s="5"/>
      <c r="J56" s="5"/>
      <c r="K56" s="57">
        <f>M56+P56</f>
        <v>0</v>
      </c>
      <c r="L56" s="5"/>
      <c r="M56" s="5"/>
      <c r="N56" s="5"/>
      <c r="O56" s="5"/>
      <c r="P56" s="5"/>
      <c r="Q56" s="57">
        <f>F56+K56</f>
        <v>0</v>
      </c>
    </row>
    <row r="57" spans="2:17" s="35" customFormat="1" ht="20.25" hidden="1" customHeight="1" x14ac:dyDescent="0.25">
      <c r="B57" s="1" t="s">
        <v>380</v>
      </c>
      <c r="C57" s="2">
        <v>1142</v>
      </c>
      <c r="D57" s="1" t="s">
        <v>330</v>
      </c>
      <c r="E57" s="3" t="s">
        <v>589</v>
      </c>
      <c r="F57" s="57">
        <f>G57</f>
        <v>0</v>
      </c>
      <c r="G57" s="4"/>
      <c r="H57" s="5"/>
      <c r="I57" s="5"/>
      <c r="J57" s="5"/>
      <c r="K57" s="57">
        <f>M57+P57</f>
        <v>0</v>
      </c>
      <c r="L57" s="5"/>
      <c r="M57" s="5"/>
      <c r="N57" s="5"/>
      <c r="O57" s="5"/>
      <c r="P57" s="5"/>
      <c r="Q57" s="57">
        <f>F57+K57</f>
        <v>0</v>
      </c>
    </row>
    <row r="58" spans="2:17" ht="13.8" hidden="1" x14ac:dyDescent="0.25">
      <c r="B58" s="1"/>
      <c r="C58" s="2"/>
      <c r="D58" s="1"/>
      <c r="E58" s="38"/>
      <c r="F58" s="57"/>
      <c r="G58" s="4"/>
      <c r="H58" s="5"/>
      <c r="I58" s="5"/>
      <c r="J58" s="5"/>
      <c r="K58" s="57"/>
      <c r="L58" s="57"/>
      <c r="M58" s="5"/>
      <c r="N58" s="5"/>
      <c r="O58" s="5"/>
      <c r="P58" s="5"/>
      <c r="Q58" s="57"/>
    </row>
    <row r="59" spans="2:17" ht="13.8" hidden="1" x14ac:dyDescent="0.25">
      <c r="B59" s="1"/>
      <c r="C59" s="2"/>
      <c r="D59" s="1"/>
      <c r="E59" s="3"/>
      <c r="F59" s="57"/>
      <c r="G59" s="4"/>
      <c r="H59" s="5"/>
      <c r="I59" s="5"/>
      <c r="J59" s="5"/>
      <c r="K59" s="57"/>
      <c r="L59" s="57"/>
      <c r="M59" s="5"/>
      <c r="N59" s="5"/>
      <c r="O59" s="5"/>
      <c r="P59" s="5"/>
      <c r="Q59" s="57"/>
    </row>
    <row r="60" spans="2:17" ht="18.75" hidden="1" customHeight="1" x14ac:dyDescent="0.25">
      <c r="B60" s="1" t="s">
        <v>338</v>
      </c>
      <c r="C60" s="2">
        <v>1160</v>
      </c>
      <c r="D60" s="1"/>
      <c r="E60" s="68" t="s">
        <v>339</v>
      </c>
      <c r="F60" s="57">
        <f t="shared" ref="F60:F68" si="15">G60+J60</f>
        <v>0</v>
      </c>
      <c r="G60" s="4">
        <f>G61+G62</f>
        <v>0</v>
      </c>
      <c r="H60" s="5">
        <f>H61+H62</f>
        <v>0</v>
      </c>
      <c r="I60" s="5">
        <f>I61+I62</f>
        <v>0</v>
      </c>
      <c r="J60" s="5">
        <f>J61+J62</f>
        <v>0</v>
      </c>
      <c r="K60" s="57">
        <f t="shared" ref="K60:K68" si="16">M60+P60</f>
        <v>0</v>
      </c>
      <c r="L60" s="57">
        <f>L61+L62</f>
        <v>0</v>
      </c>
      <c r="M60" s="5">
        <f>M61+M62</f>
        <v>0</v>
      </c>
      <c r="N60" s="5">
        <f>N61+N62</f>
        <v>0</v>
      </c>
      <c r="O60" s="5">
        <f>O61+O62</f>
        <v>0</v>
      </c>
      <c r="P60" s="5">
        <f>P61+P62</f>
        <v>0</v>
      </c>
      <c r="Q60" s="57">
        <f t="shared" ref="Q60:Q68" si="17">F60+K60</f>
        <v>0</v>
      </c>
    </row>
    <row r="61" spans="2:17" s="70" customFormat="1" ht="33.75" hidden="1" customHeight="1" x14ac:dyDescent="0.25">
      <c r="B61" s="39" t="s">
        <v>586</v>
      </c>
      <c r="C61" s="150">
        <v>1161</v>
      </c>
      <c r="D61" s="39" t="s">
        <v>330</v>
      </c>
      <c r="E61" s="65" t="s">
        <v>587</v>
      </c>
      <c r="F61" s="57">
        <f t="shared" si="15"/>
        <v>0</v>
      </c>
      <c r="G61" s="4"/>
      <c r="H61" s="5"/>
      <c r="I61" s="5"/>
      <c r="J61" s="5"/>
      <c r="K61" s="57">
        <f t="shared" si="16"/>
        <v>0</v>
      </c>
      <c r="L61" s="57"/>
      <c r="M61" s="5"/>
      <c r="N61" s="5"/>
      <c r="O61" s="5"/>
      <c r="P61" s="5"/>
      <c r="Q61" s="57">
        <f t="shared" si="17"/>
        <v>0</v>
      </c>
    </row>
    <row r="62" spans="2:17" s="70" customFormat="1" ht="15" hidden="1" customHeight="1" x14ac:dyDescent="0.25">
      <c r="B62" s="39" t="s">
        <v>588</v>
      </c>
      <c r="C62" s="150">
        <v>1162</v>
      </c>
      <c r="D62" s="39" t="s">
        <v>330</v>
      </c>
      <c r="E62" s="71" t="s">
        <v>589</v>
      </c>
      <c r="F62" s="57">
        <f t="shared" si="15"/>
        <v>0</v>
      </c>
      <c r="G62" s="4"/>
      <c r="H62" s="5"/>
      <c r="I62" s="5"/>
      <c r="J62" s="5"/>
      <c r="K62" s="57">
        <f t="shared" si="16"/>
        <v>0</v>
      </c>
      <c r="L62" s="57"/>
      <c r="M62" s="5"/>
      <c r="N62" s="5"/>
      <c r="O62" s="5"/>
      <c r="P62" s="5"/>
      <c r="Q62" s="57">
        <f t="shared" si="17"/>
        <v>0</v>
      </c>
    </row>
    <row r="63" spans="2:17" s="35" customFormat="1" ht="30" hidden="1" customHeight="1" x14ac:dyDescent="0.25">
      <c r="B63" s="31"/>
      <c r="C63" s="150"/>
      <c r="D63" s="39"/>
      <c r="E63" s="46" t="s">
        <v>157</v>
      </c>
      <c r="F63" s="57">
        <f t="shared" si="15"/>
        <v>0</v>
      </c>
      <c r="G63" s="72"/>
      <c r="H63" s="73"/>
      <c r="I63" s="59"/>
      <c r="J63" s="59"/>
      <c r="K63" s="57">
        <f t="shared" si="16"/>
        <v>0</v>
      </c>
      <c r="L63" s="57"/>
      <c r="M63" s="59"/>
      <c r="N63" s="59"/>
      <c r="O63" s="59"/>
      <c r="P63" s="59"/>
      <c r="Q63" s="57">
        <f t="shared" si="17"/>
        <v>0</v>
      </c>
    </row>
    <row r="64" spans="2:17" ht="36" hidden="1" x14ac:dyDescent="0.25">
      <c r="B64" s="31"/>
      <c r="C64" s="150"/>
      <c r="D64" s="39"/>
      <c r="E64" s="46" t="s">
        <v>241</v>
      </c>
      <c r="F64" s="57">
        <f t="shared" si="15"/>
        <v>0</v>
      </c>
      <c r="G64" s="72"/>
      <c r="H64" s="73"/>
      <c r="I64" s="59"/>
      <c r="J64" s="59"/>
      <c r="K64" s="57">
        <f t="shared" si="16"/>
        <v>0</v>
      </c>
      <c r="L64" s="57"/>
      <c r="M64" s="59"/>
      <c r="N64" s="59"/>
      <c r="O64" s="59"/>
      <c r="P64" s="59"/>
      <c r="Q64" s="57">
        <f t="shared" si="17"/>
        <v>0</v>
      </c>
    </row>
    <row r="65" spans="2:17" ht="55.2" hidden="1" x14ac:dyDescent="0.25">
      <c r="B65" s="1" t="s">
        <v>295</v>
      </c>
      <c r="C65" s="2">
        <v>1182</v>
      </c>
      <c r="D65" s="1" t="s">
        <v>330</v>
      </c>
      <c r="E65" s="47" t="s">
        <v>296</v>
      </c>
      <c r="F65" s="57">
        <f t="shared" si="15"/>
        <v>0</v>
      </c>
      <c r="G65" s="4"/>
      <c r="H65" s="5"/>
      <c r="I65" s="57"/>
      <c r="J65" s="57"/>
      <c r="K65" s="57">
        <f t="shared" si="16"/>
        <v>0</v>
      </c>
      <c r="L65" s="5"/>
      <c r="M65" s="5"/>
      <c r="N65" s="5"/>
      <c r="O65" s="5"/>
      <c r="P65" s="5"/>
      <c r="Q65" s="57">
        <f t="shared" si="17"/>
        <v>0</v>
      </c>
    </row>
    <row r="66" spans="2:17" ht="82.8" hidden="1" x14ac:dyDescent="0.25">
      <c r="B66" s="154" t="s">
        <v>654</v>
      </c>
      <c r="C66" s="6"/>
      <c r="D66" s="153"/>
      <c r="E66" s="37" t="s">
        <v>657</v>
      </c>
      <c r="F66" s="57">
        <f t="shared" si="15"/>
        <v>0</v>
      </c>
      <c r="G66" s="4">
        <f>G67+G68</f>
        <v>0</v>
      </c>
      <c r="H66" s="4">
        <f t="shared" ref="H66:J66" si="18">H67+H68</f>
        <v>0</v>
      </c>
      <c r="I66" s="4">
        <f t="shared" si="18"/>
        <v>0</v>
      </c>
      <c r="J66" s="4">
        <f t="shared" si="18"/>
        <v>0</v>
      </c>
      <c r="K66" s="57">
        <f t="shared" si="16"/>
        <v>0</v>
      </c>
      <c r="L66" s="4">
        <f t="shared" ref="L66:P66" si="19">L67+L68</f>
        <v>0</v>
      </c>
      <c r="M66" s="4">
        <f t="shared" si="19"/>
        <v>0</v>
      </c>
      <c r="N66" s="4">
        <f t="shared" si="19"/>
        <v>0</v>
      </c>
      <c r="O66" s="4">
        <f t="shared" si="19"/>
        <v>0</v>
      </c>
      <c r="P66" s="4">
        <f t="shared" si="19"/>
        <v>0</v>
      </c>
      <c r="Q66" s="57">
        <f t="shared" si="17"/>
        <v>0</v>
      </c>
    </row>
    <row r="67" spans="2:17" ht="82.8" hidden="1" x14ac:dyDescent="0.25">
      <c r="B67" s="1" t="s">
        <v>655</v>
      </c>
      <c r="C67" s="2">
        <v>1291</v>
      </c>
      <c r="D67" s="155" t="s">
        <v>330</v>
      </c>
      <c r="E67" s="47" t="s">
        <v>658</v>
      </c>
      <c r="F67" s="57">
        <f t="shared" si="15"/>
        <v>0</v>
      </c>
      <c r="G67" s="4"/>
      <c r="H67" s="5"/>
      <c r="I67" s="57"/>
      <c r="J67" s="57"/>
      <c r="K67" s="57">
        <f t="shared" si="16"/>
        <v>0</v>
      </c>
      <c r="L67" s="5"/>
      <c r="M67" s="5"/>
      <c r="N67" s="5"/>
      <c r="O67" s="5"/>
      <c r="P67" s="5"/>
      <c r="Q67" s="57">
        <f t="shared" si="17"/>
        <v>0</v>
      </c>
    </row>
    <row r="68" spans="2:17" ht="82.8" hidden="1" x14ac:dyDescent="0.25">
      <c r="B68" s="1" t="s">
        <v>656</v>
      </c>
      <c r="C68" s="2">
        <v>1292</v>
      </c>
      <c r="D68" s="155" t="s">
        <v>330</v>
      </c>
      <c r="E68" s="47" t="s">
        <v>659</v>
      </c>
      <c r="F68" s="57">
        <f t="shared" si="15"/>
        <v>0</v>
      </c>
      <c r="G68" s="4"/>
      <c r="H68" s="5"/>
      <c r="I68" s="57"/>
      <c r="J68" s="57"/>
      <c r="K68" s="57">
        <f t="shared" si="16"/>
        <v>0</v>
      </c>
      <c r="L68" s="5"/>
      <c r="M68" s="5"/>
      <c r="N68" s="5"/>
      <c r="O68" s="5"/>
      <c r="P68" s="5"/>
      <c r="Q68" s="57">
        <f t="shared" si="17"/>
        <v>0</v>
      </c>
    </row>
    <row r="69" spans="2:17" s="35" customFormat="1" ht="14.25" hidden="1" customHeight="1" x14ac:dyDescent="0.25">
      <c r="B69" s="154" t="s">
        <v>336</v>
      </c>
      <c r="C69" s="6">
        <v>3000</v>
      </c>
      <c r="D69" s="230" t="s">
        <v>221</v>
      </c>
      <c r="E69" s="231"/>
      <c r="F69" s="57">
        <f t="shared" ref="F69:F94" si="20">G69+J69</f>
        <v>0</v>
      </c>
      <c r="G69" s="7">
        <f>G70</f>
        <v>0</v>
      </c>
      <c r="H69" s="57">
        <f>H70</f>
        <v>0</v>
      </c>
      <c r="I69" s="57">
        <f>I70</f>
        <v>0</v>
      </c>
      <c r="J69" s="57">
        <f>J70</f>
        <v>0</v>
      </c>
      <c r="K69" s="57">
        <f t="shared" ref="K69:K94" si="21">M69+P69</f>
        <v>0</v>
      </c>
      <c r="L69" s="57">
        <f>L70</f>
        <v>0</v>
      </c>
      <c r="M69" s="57">
        <f>M70</f>
        <v>0</v>
      </c>
      <c r="N69" s="57">
        <f>N70</f>
        <v>0</v>
      </c>
      <c r="O69" s="57">
        <f>O70</f>
        <v>0</v>
      </c>
      <c r="P69" s="57">
        <f>P70</f>
        <v>0</v>
      </c>
      <c r="Q69" s="57">
        <f t="shared" ref="Q69:Q94" si="22">F69+K69</f>
        <v>0</v>
      </c>
    </row>
    <row r="70" spans="2:17" ht="81.75" hidden="1" customHeight="1" x14ac:dyDescent="0.25">
      <c r="B70" s="1" t="s">
        <v>340</v>
      </c>
      <c r="C70" s="2">
        <v>3140</v>
      </c>
      <c r="D70" s="1" t="s">
        <v>452</v>
      </c>
      <c r="E70" s="3" t="s">
        <v>259</v>
      </c>
      <c r="F70" s="57">
        <f t="shared" si="20"/>
        <v>0</v>
      </c>
      <c r="G70" s="4"/>
      <c r="H70" s="57"/>
      <c r="I70" s="57"/>
      <c r="J70" s="57"/>
      <c r="K70" s="57">
        <f t="shared" si="21"/>
        <v>0</v>
      </c>
      <c r="L70" s="57"/>
      <c r="M70" s="57"/>
      <c r="N70" s="57"/>
      <c r="O70" s="57"/>
      <c r="P70" s="57"/>
      <c r="Q70" s="57">
        <f t="shared" si="22"/>
        <v>0</v>
      </c>
    </row>
    <row r="71" spans="2:17" ht="14.25" hidden="1" customHeight="1" x14ac:dyDescent="0.25">
      <c r="B71" s="154" t="s">
        <v>337</v>
      </c>
      <c r="C71" s="6">
        <v>4000</v>
      </c>
      <c r="D71" s="230" t="s">
        <v>219</v>
      </c>
      <c r="E71" s="231"/>
      <c r="F71" s="57">
        <f t="shared" si="20"/>
        <v>0</v>
      </c>
      <c r="G71" s="7">
        <f>G73+G74+G75+G77+G78+G72+G76</f>
        <v>0</v>
      </c>
      <c r="H71" s="57">
        <f>H73+H74+H75+H77+H78+H76</f>
        <v>0</v>
      </c>
      <c r="I71" s="57">
        <f>I73+I74+I75+I77+I78+I76</f>
        <v>0</v>
      </c>
      <c r="J71" s="57">
        <f>J73+J74+J75+J77+J78</f>
        <v>0</v>
      </c>
      <c r="K71" s="57">
        <f t="shared" si="21"/>
        <v>0</v>
      </c>
      <c r="L71" s="57">
        <f>L73+L74+L75+L77+L78</f>
        <v>0</v>
      </c>
      <c r="M71" s="57">
        <f>M73+M74+M75+M77+M78+M76</f>
        <v>0</v>
      </c>
      <c r="N71" s="57">
        <f>N73+N74+N75+N77+N78</f>
        <v>0</v>
      </c>
      <c r="O71" s="57">
        <f>O73+O74+O75+O77+O78</f>
        <v>0</v>
      </c>
      <c r="P71" s="57">
        <f>P73+P74+P75+P77+P78+P76</f>
        <v>0</v>
      </c>
      <c r="Q71" s="57">
        <f>F71+K71</f>
        <v>0</v>
      </c>
    </row>
    <row r="72" spans="2:17" ht="33.75" hidden="1" customHeight="1" x14ac:dyDescent="0.25">
      <c r="B72" s="1" t="s">
        <v>74</v>
      </c>
      <c r="C72" s="2">
        <v>4010</v>
      </c>
      <c r="D72" s="1" t="s">
        <v>75</v>
      </c>
      <c r="E72" s="3" t="s">
        <v>76</v>
      </c>
      <c r="F72" s="57">
        <f t="shared" si="20"/>
        <v>0</v>
      </c>
      <c r="G72" s="4"/>
      <c r="H72" s="5"/>
      <c r="I72" s="5"/>
      <c r="J72" s="57"/>
      <c r="K72" s="57">
        <f t="shared" si="21"/>
        <v>0</v>
      </c>
      <c r="L72" s="5"/>
      <c r="M72" s="5"/>
      <c r="N72" s="5"/>
      <c r="O72" s="5"/>
      <c r="P72" s="5"/>
      <c r="Q72" s="57">
        <f t="shared" si="22"/>
        <v>0</v>
      </c>
    </row>
    <row r="73" spans="2:17" ht="41.4" hidden="1" x14ac:dyDescent="0.25">
      <c r="B73" s="1" t="s">
        <v>499</v>
      </c>
      <c r="C73" s="2">
        <v>4020</v>
      </c>
      <c r="D73" s="1" t="s">
        <v>471</v>
      </c>
      <c r="E73" s="3" t="s">
        <v>477</v>
      </c>
      <c r="F73" s="57">
        <f t="shared" si="20"/>
        <v>0</v>
      </c>
      <c r="G73" s="4"/>
      <c r="H73" s="5"/>
      <c r="I73" s="5"/>
      <c r="J73" s="57"/>
      <c r="K73" s="57">
        <f t="shared" si="21"/>
        <v>0</v>
      </c>
      <c r="L73" s="5"/>
      <c r="M73" s="5"/>
      <c r="N73" s="5"/>
      <c r="O73" s="5"/>
      <c r="P73" s="5"/>
      <c r="Q73" s="57">
        <f t="shared" si="22"/>
        <v>0</v>
      </c>
    </row>
    <row r="74" spans="2:17" ht="13.8" hidden="1" x14ac:dyDescent="0.25">
      <c r="B74" s="1" t="s">
        <v>500</v>
      </c>
      <c r="C74" s="2">
        <v>4030</v>
      </c>
      <c r="D74" s="1" t="s">
        <v>472</v>
      </c>
      <c r="E74" s="3" t="s">
        <v>408</v>
      </c>
      <c r="F74" s="57">
        <f t="shared" si="20"/>
        <v>0</v>
      </c>
      <c r="G74" s="4"/>
      <c r="H74" s="5"/>
      <c r="I74" s="5"/>
      <c r="J74" s="57"/>
      <c r="K74" s="57">
        <f t="shared" si="21"/>
        <v>0</v>
      </c>
      <c r="L74" s="5"/>
      <c r="M74" s="5"/>
      <c r="N74" s="5"/>
      <c r="O74" s="5"/>
      <c r="P74" s="5"/>
      <c r="Q74" s="57">
        <f t="shared" si="22"/>
        <v>0</v>
      </c>
    </row>
    <row r="75" spans="2:17" ht="13.8" hidden="1" x14ac:dyDescent="0.25">
      <c r="B75" s="1" t="s">
        <v>501</v>
      </c>
      <c r="C75" s="2">
        <v>4040</v>
      </c>
      <c r="D75" s="1" t="s">
        <v>472</v>
      </c>
      <c r="E75" s="3" t="s">
        <v>478</v>
      </c>
      <c r="F75" s="57">
        <f t="shared" si="20"/>
        <v>0</v>
      </c>
      <c r="G75" s="4"/>
      <c r="H75" s="5"/>
      <c r="I75" s="5"/>
      <c r="J75" s="57"/>
      <c r="K75" s="57">
        <f t="shared" si="21"/>
        <v>0</v>
      </c>
      <c r="L75" s="5"/>
      <c r="M75" s="5"/>
      <c r="N75" s="5"/>
      <c r="O75" s="5"/>
      <c r="P75" s="5"/>
      <c r="Q75" s="57">
        <f t="shared" si="22"/>
        <v>0</v>
      </c>
    </row>
    <row r="76" spans="2:17" ht="16.5" hidden="1" customHeight="1" x14ac:dyDescent="0.25">
      <c r="B76" s="1" t="s">
        <v>77</v>
      </c>
      <c r="C76" s="2">
        <v>4050</v>
      </c>
      <c r="D76" s="1" t="s">
        <v>78</v>
      </c>
      <c r="E76" s="3" t="s">
        <v>79</v>
      </c>
      <c r="F76" s="74">
        <f t="shared" si="20"/>
        <v>0</v>
      </c>
      <c r="G76" s="75"/>
      <c r="H76" s="76"/>
      <c r="I76" s="76"/>
      <c r="J76" s="74"/>
      <c r="K76" s="74">
        <f t="shared" si="21"/>
        <v>0</v>
      </c>
      <c r="L76" s="74"/>
      <c r="M76" s="76"/>
      <c r="N76" s="76"/>
      <c r="O76" s="76"/>
      <c r="P76" s="76"/>
      <c r="Q76" s="74">
        <f t="shared" si="22"/>
        <v>0</v>
      </c>
    </row>
    <row r="77" spans="2:17" ht="27.6" hidden="1" x14ac:dyDescent="0.25">
      <c r="B77" s="1" t="s">
        <v>341</v>
      </c>
      <c r="C77" s="2">
        <v>4060</v>
      </c>
      <c r="D77" s="1" t="s">
        <v>453</v>
      </c>
      <c r="E77" s="38" t="s">
        <v>342</v>
      </c>
      <c r="F77" s="57">
        <f t="shared" si="20"/>
        <v>0</v>
      </c>
      <c r="G77" s="4"/>
      <c r="H77" s="5"/>
      <c r="I77" s="5"/>
      <c r="J77" s="57"/>
      <c r="K77" s="57">
        <f t="shared" si="21"/>
        <v>0</v>
      </c>
      <c r="L77" s="57"/>
      <c r="M77" s="57"/>
      <c r="N77" s="57"/>
      <c r="O77" s="57"/>
      <c r="P77" s="57"/>
      <c r="Q77" s="57">
        <f t="shared" si="22"/>
        <v>0</v>
      </c>
    </row>
    <row r="78" spans="2:17" ht="13.8" hidden="1" x14ac:dyDescent="0.25">
      <c r="B78" s="154" t="s">
        <v>279</v>
      </c>
      <c r="C78" s="60">
        <v>4080</v>
      </c>
      <c r="D78" s="118"/>
      <c r="E78" s="60" t="s">
        <v>479</v>
      </c>
      <c r="F78" s="57">
        <f t="shared" si="20"/>
        <v>0</v>
      </c>
      <c r="G78" s="7">
        <f>G79+G80</f>
        <v>0</v>
      </c>
      <c r="H78" s="57">
        <f>H79+H80</f>
        <v>0</v>
      </c>
      <c r="I78" s="57">
        <f>I79+I80</f>
        <v>0</v>
      </c>
      <c r="J78" s="57">
        <f>J79+J80</f>
        <v>0</v>
      </c>
      <c r="K78" s="57">
        <f t="shared" si="21"/>
        <v>0</v>
      </c>
      <c r="L78" s="57">
        <f>L79+L80</f>
        <v>0</v>
      </c>
      <c r="M78" s="57">
        <f>M79+M80</f>
        <v>0</v>
      </c>
      <c r="N78" s="57"/>
      <c r="O78" s="57"/>
      <c r="P78" s="57">
        <f>P79+P80</f>
        <v>0</v>
      </c>
      <c r="Q78" s="57">
        <f t="shared" si="22"/>
        <v>0</v>
      </c>
    </row>
    <row r="79" spans="2:17" ht="27.6" hidden="1" x14ac:dyDescent="0.25">
      <c r="B79" s="1" t="s">
        <v>280</v>
      </c>
      <c r="C79" s="2">
        <v>4081</v>
      </c>
      <c r="D79" s="1" t="s">
        <v>473</v>
      </c>
      <c r="E79" s="3" t="s">
        <v>603</v>
      </c>
      <c r="F79" s="57">
        <f t="shared" si="20"/>
        <v>0</v>
      </c>
      <c r="G79" s="4"/>
      <c r="H79" s="5"/>
      <c r="I79" s="5"/>
      <c r="J79" s="57"/>
      <c r="K79" s="57">
        <f t="shared" si="21"/>
        <v>0</v>
      </c>
      <c r="L79" s="5"/>
      <c r="M79" s="5"/>
      <c r="N79" s="5"/>
      <c r="O79" s="5"/>
      <c r="P79" s="5"/>
      <c r="Q79" s="57">
        <f>F79+K79</f>
        <v>0</v>
      </c>
    </row>
    <row r="80" spans="2:17" ht="13.8" hidden="1" x14ac:dyDescent="0.25">
      <c r="B80" s="1" t="s">
        <v>65</v>
      </c>
      <c r="C80" s="2">
        <v>4082</v>
      </c>
      <c r="D80" s="1" t="s">
        <v>473</v>
      </c>
      <c r="E80" s="3" t="s">
        <v>604</v>
      </c>
      <c r="F80" s="57">
        <f t="shared" si="20"/>
        <v>0</v>
      </c>
      <c r="G80" s="4"/>
      <c r="H80" s="5"/>
      <c r="I80" s="5"/>
      <c r="J80" s="57"/>
      <c r="K80" s="57">
        <f t="shared" si="21"/>
        <v>0</v>
      </c>
      <c r="L80" s="5"/>
      <c r="M80" s="5"/>
      <c r="N80" s="5"/>
      <c r="O80" s="5"/>
      <c r="P80" s="5"/>
      <c r="Q80" s="57">
        <f t="shared" si="22"/>
        <v>0</v>
      </c>
    </row>
    <row r="81" spans="2:17" ht="19.5" hidden="1" customHeight="1" x14ac:dyDescent="0.25">
      <c r="B81" s="154" t="s">
        <v>281</v>
      </c>
      <c r="C81" s="6">
        <v>5000</v>
      </c>
      <c r="D81" s="230" t="s">
        <v>238</v>
      </c>
      <c r="E81" s="231"/>
      <c r="F81" s="57">
        <f t="shared" si="20"/>
        <v>0</v>
      </c>
      <c r="G81" s="7">
        <f>G82+G85+G88+G92+G95+G98</f>
        <v>0</v>
      </c>
      <c r="H81" s="57">
        <f>H82+H85+H88+H92+H95+H98</f>
        <v>0</v>
      </c>
      <c r="I81" s="57">
        <f>I82+I85+I88+I92+I95+I98</f>
        <v>0</v>
      </c>
      <c r="J81" s="57">
        <f t="shared" ref="J81:P81" si="23">J82+J85+J88+J92</f>
        <v>0</v>
      </c>
      <c r="K81" s="57">
        <f t="shared" si="23"/>
        <v>0</v>
      </c>
      <c r="L81" s="57">
        <f t="shared" si="23"/>
        <v>0</v>
      </c>
      <c r="M81" s="57">
        <f t="shared" si="23"/>
        <v>0</v>
      </c>
      <c r="N81" s="57">
        <f>N88</f>
        <v>0</v>
      </c>
      <c r="O81" s="57"/>
      <c r="P81" s="57">
        <f t="shared" si="23"/>
        <v>0</v>
      </c>
      <c r="Q81" s="57">
        <f t="shared" si="22"/>
        <v>0</v>
      </c>
    </row>
    <row r="82" spans="2:17" ht="14.25" hidden="1" customHeight="1" x14ac:dyDescent="0.25">
      <c r="B82" s="154" t="s">
        <v>282</v>
      </c>
      <c r="C82" s="6">
        <v>5010</v>
      </c>
      <c r="D82" s="230" t="s">
        <v>231</v>
      </c>
      <c r="E82" s="231"/>
      <c r="F82" s="57">
        <f t="shared" si="20"/>
        <v>0</v>
      </c>
      <c r="G82" s="7">
        <f>G83+G84</f>
        <v>0</v>
      </c>
      <c r="H82" s="57"/>
      <c r="I82" s="57"/>
      <c r="J82" s="57">
        <f>J83+J84</f>
        <v>0</v>
      </c>
      <c r="K82" s="57">
        <f t="shared" si="21"/>
        <v>0</v>
      </c>
      <c r="L82" s="57">
        <f>L83+L84</f>
        <v>0</v>
      </c>
      <c r="M82" s="57">
        <f>M83+M84</f>
        <v>0</v>
      </c>
      <c r="N82" s="57"/>
      <c r="O82" s="57"/>
      <c r="P82" s="57">
        <f>P83+P84</f>
        <v>0</v>
      </c>
      <c r="Q82" s="57">
        <f t="shared" si="22"/>
        <v>0</v>
      </c>
    </row>
    <row r="83" spans="2:17" ht="27.6" hidden="1" x14ac:dyDescent="0.25">
      <c r="B83" s="1" t="s">
        <v>283</v>
      </c>
      <c r="C83" s="2">
        <v>5011</v>
      </c>
      <c r="D83" s="1" t="s">
        <v>475</v>
      </c>
      <c r="E83" s="3" t="s">
        <v>232</v>
      </c>
      <c r="F83" s="57">
        <f t="shared" si="20"/>
        <v>0</v>
      </c>
      <c r="G83" s="4"/>
      <c r="H83" s="5"/>
      <c r="I83" s="5"/>
      <c r="J83" s="5"/>
      <c r="K83" s="57">
        <f t="shared" si="21"/>
        <v>0</v>
      </c>
      <c r="L83" s="5"/>
      <c r="M83" s="5"/>
      <c r="N83" s="5"/>
      <c r="O83" s="5"/>
      <c r="P83" s="5"/>
      <c r="Q83" s="57">
        <f t="shared" si="22"/>
        <v>0</v>
      </c>
    </row>
    <row r="84" spans="2:17" ht="27.6" hidden="1" x14ac:dyDescent="0.25">
      <c r="B84" s="1" t="s">
        <v>284</v>
      </c>
      <c r="C84" s="2">
        <v>5012</v>
      </c>
      <c r="D84" s="1" t="s">
        <v>475</v>
      </c>
      <c r="E84" s="3" t="s">
        <v>233</v>
      </c>
      <c r="F84" s="57">
        <f t="shared" si="20"/>
        <v>0</v>
      </c>
      <c r="G84" s="4"/>
      <c r="H84" s="5"/>
      <c r="I84" s="5"/>
      <c r="J84" s="5"/>
      <c r="K84" s="57">
        <f t="shared" si="21"/>
        <v>0</v>
      </c>
      <c r="L84" s="5"/>
      <c r="M84" s="5"/>
      <c r="N84" s="5"/>
      <c r="O84" s="5"/>
      <c r="P84" s="5"/>
      <c r="Q84" s="57">
        <f t="shared" si="22"/>
        <v>0</v>
      </c>
    </row>
    <row r="85" spans="2:17" ht="33.75" hidden="1" customHeight="1" x14ac:dyDescent="0.25">
      <c r="B85" s="154" t="s">
        <v>285</v>
      </c>
      <c r="C85" s="6">
        <v>5020</v>
      </c>
      <c r="D85" s="230" t="s">
        <v>1</v>
      </c>
      <c r="E85" s="231"/>
      <c r="F85" s="57">
        <f t="shared" si="20"/>
        <v>0</v>
      </c>
      <c r="G85" s="7">
        <f>G86+G87</f>
        <v>0</v>
      </c>
      <c r="H85" s="57">
        <f>H86+H87</f>
        <v>0</v>
      </c>
      <c r="I85" s="57">
        <f>I86+I87</f>
        <v>0</v>
      </c>
      <c r="J85" s="57">
        <f>J86+J87</f>
        <v>0</v>
      </c>
      <c r="K85" s="57">
        <f t="shared" si="21"/>
        <v>0</v>
      </c>
      <c r="L85" s="57">
        <f>L86+L87</f>
        <v>0</v>
      </c>
      <c r="M85" s="57">
        <f>M86+M87</f>
        <v>0</v>
      </c>
      <c r="N85" s="57"/>
      <c r="O85" s="57"/>
      <c r="P85" s="57">
        <f>P86+P87</f>
        <v>0</v>
      </c>
      <c r="Q85" s="57">
        <f t="shared" si="22"/>
        <v>0</v>
      </c>
    </row>
    <row r="86" spans="2:17" ht="27.6" hidden="1" x14ac:dyDescent="0.25">
      <c r="B86" s="1" t="s">
        <v>286</v>
      </c>
      <c r="C86" s="2">
        <v>5021</v>
      </c>
      <c r="D86" s="1" t="s">
        <v>475</v>
      </c>
      <c r="E86" s="3" t="s">
        <v>2</v>
      </c>
      <c r="F86" s="57">
        <f t="shared" si="20"/>
        <v>0</v>
      </c>
      <c r="G86" s="4"/>
      <c r="H86" s="5"/>
      <c r="I86" s="5"/>
      <c r="J86" s="5"/>
      <c r="K86" s="57">
        <f t="shared" si="21"/>
        <v>0</v>
      </c>
      <c r="L86" s="5"/>
      <c r="M86" s="5"/>
      <c r="N86" s="5"/>
      <c r="O86" s="5"/>
      <c r="P86" s="5"/>
      <c r="Q86" s="57">
        <f t="shared" si="22"/>
        <v>0</v>
      </c>
    </row>
    <row r="87" spans="2:17" ht="27.6" hidden="1" x14ac:dyDescent="0.25">
      <c r="B87" s="1" t="s">
        <v>287</v>
      </c>
      <c r="C87" s="2">
        <v>5022</v>
      </c>
      <c r="D87" s="1" t="s">
        <v>475</v>
      </c>
      <c r="E87" s="3" t="s">
        <v>3</v>
      </c>
      <c r="F87" s="57">
        <f t="shared" si="20"/>
        <v>0</v>
      </c>
      <c r="G87" s="4"/>
      <c r="H87" s="5"/>
      <c r="I87" s="5"/>
      <c r="J87" s="5"/>
      <c r="K87" s="57">
        <f t="shared" si="21"/>
        <v>0</v>
      </c>
      <c r="L87" s="5"/>
      <c r="M87" s="5"/>
      <c r="N87" s="5"/>
      <c r="O87" s="5"/>
      <c r="P87" s="5"/>
      <c r="Q87" s="57">
        <f t="shared" si="22"/>
        <v>0</v>
      </c>
    </row>
    <row r="88" spans="2:17" ht="18.75" hidden="1" customHeight="1" x14ac:dyDescent="0.25">
      <c r="B88" s="154" t="s">
        <v>288</v>
      </c>
      <c r="C88" s="6">
        <v>5030</v>
      </c>
      <c r="D88" s="230" t="s">
        <v>264</v>
      </c>
      <c r="E88" s="231"/>
      <c r="F88" s="57">
        <f t="shared" si="20"/>
        <v>0</v>
      </c>
      <c r="G88" s="7">
        <f>G89+G90+G91</f>
        <v>0</v>
      </c>
      <c r="H88" s="57">
        <f>H89+H90+H91</f>
        <v>0</v>
      </c>
      <c r="I88" s="57">
        <f>I89+I90+I91</f>
        <v>0</v>
      </c>
      <c r="J88" s="57">
        <f>J89+J90+J91</f>
        <v>0</v>
      </c>
      <c r="K88" s="57">
        <f t="shared" si="21"/>
        <v>0</v>
      </c>
      <c r="L88" s="57">
        <f>L89+L90+L91</f>
        <v>0</v>
      </c>
      <c r="M88" s="57">
        <f>M89+M90+M91</f>
        <v>0</v>
      </c>
      <c r="N88" s="57">
        <f>N89</f>
        <v>0</v>
      </c>
      <c r="O88" s="57"/>
      <c r="P88" s="57">
        <f>P89+P90+P91</f>
        <v>0</v>
      </c>
      <c r="Q88" s="57">
        <f t="shared" si="22"/>
        <v>0</v>
      </c>
    </row>
    <row r="89" spans="2:17" ht="27.6" hidden="1" x14ac:dyDescent="0.25">
      <c r="B89" s="1" t="s">
        <v>289</v>
      </c>
      <c r="C89" s="2">
        <v>5031</v>
      </c>
      <c r="D89" s="1" t="s">
        <v>475</v>
      </c>
      <c r="E89" s="3" t="s">
        <v>236</v>
      </c>
      <c r="F89" s="57">
        <f t="shared" si="20"/>
        <v>0</v>
      </c>
      <c r="G89" s="4"/>
      <c r="H89" s="5"/>
      <c r="I89" s="5"/>
      <c r="J89" s="5"/>
      <c r="K89" s="57">
        <f t="shared" si="21"/>
        <v>0</v>
      </c>
      <c r="L89" s="5"/>
      <c r="M89" s="5"/>
      <c r="N89" s="5"/>
      <c r="O89" s="5"/>
      <c r="P89" s="5"/>
      <c r="Q89" s="57">
        <f t="shared" si="22"/>
        <v>0</v>
      </c>
    </row>
    <row r="90" spans="2:17" ht="27.6" hidden="1" x14ac:dyDescent="0.25">
      <c r="B90" s="1" t="s">
        <v>290</v>
      </c>
      <c r="C90" s="2">
        <v>5032</v>
      </c>
      <c r="D90" s="1" t="s">
        <v>475</v>
      </c>
      <c r="E90" s="3" t="s">
        <v>237</v>
      </c>
      <c r="F90" s="57">
        <f t="shared" si="20"/>
        <v>0</v>
      </c>
      <c r="G90" s="4"/>
      <c r="H90" s="5"/>
      <c r="I90" s="5"/>
      <c r="J90" s="5"/>
      <c r="K90" s="57">
        <f t="shared" si="21"/>
        <v>0</v>
      </c>
      <c r="L90" s="5"/>
      <c r="M90" s="5"/>
      <c r="N90" s="5"/>
      <c r="O90" s="5"/>
      <c r="P90" s="5"/>
      <c r="Q90" s="57">
        <f t="shared" si="22"/>
        <v>0</v>
      </c>
    </row>
    <row r="91" spans="2:17" ht="27.6" hidden="1" x14ac:dyDescent="0.25">
      <c r="B91" s="1" t="s">
        <v>291</v>
      </c>
      <c r="C91" s="2">
        <v>5033</v>
      </c>
      <c r="D91" s="1" t="s">
        <v>475</v>
      </c>
      <c r="E91" s="3" t="s">
        <v>50</v>
      </c>
      <c r="F91" s="57">
        <f t="shared" si="20"/>
        <v>0</v>
      </c>
      <c r="G91" s="4"/>
      <c r="H91" s="5"/>
      <c r="I91" s="5"/>
      <c r="J91" s="5"/>
      <c r="K91" s="57">
        <f t="shared" si="21"/>
        <v>0</v>
      </c>
      <c r="L91" s="5"/>
      <c r="M91" s="5"/>
      <c r="N91" s="5"/>
      <c r="O91" s="5"/>
      <c r="P91" s="5"/>
      <c r="Q91" s="57">
        <f t="shared" si="22"/>
        <v>0</v>
      </c>
    </row>
    <row r="92" spans="2:17" ht="14.25" hidden="1" customHeight="1" x14ac:dyDescent="0.25">
      <c r="B92" s="154" t="s">
        <v>292</v>
      </c>
      <c r="C92" s="119">
        <v>5040</v>
      </c>
      <c r="D92" s="230" t="s">
        <v>265</v>
      </c>
      <c r="E92" s="231"/>
      <c r="F92" s="57">
        <f t="shared" si="20"/>
        <v>0</v>
      </c>
      <c r="G92" s="7">
        <f>G93+G94</f>
        <v>0</v>
      </c>
      <c r="H92" s="57">
        <f>H93+H94</f>
        <v>0</v>
      </c>
      <c r="I92" s="57">
        <f>I93+I94</f>
        <v>0</v>
      </c>
      <c r="J92" s="57">
        <f>J93+J94</f>
        <v>0</v>
      </c>
      <c r="K92" s="57">
        <f t="shared" si="21"/>
        <v>0</v>
      </c>
      <c r="L92" s="57">
        <f>L93+L94</f>
        <v>0</v>
      </c>
      <c r="M92" s="57">
        <f>M93+M94</f>
        <v>0</v>
      </c>
      <c r="N92" s="57"/>
      <c r="O92" s="57"/>
      <c r="P92" s="57">
        <f>P93+P94</f>
        <v>0</v>
      </c>
      <c r="Q92" s="57">
        <f t="shared" si="22"/>
        <v>0</v>
      </c>
    </row>
    <row r="93" spans="2:17" ht="13.8" hidden="1" x14ac:dyDescent="0.25">
      <c r="B93" s="1" t="s">
        <v>293</v>
      </c>
      <c r="C93" s="2">
        <v>5041</v>
      </c>
      <c r="D93" s="1" t="s">
        <v>475</v>
      </c>
      <c r="E93" s="3" t="s">
        <v>384</v>
      </c>
      <c r="F93" s="57">
        <f t="shared" si="20"/>
        <v>0</v>
      </c>
      <c r="G93" s="4"/>
      <c r="H93" s="5"/>
      <c r="I93" s="5"/>
      <c r="J93" s="5"/>
      <c r="K93" s="57">
        <f t="shared" si="21"/>
        <v>0</v>
      </c>
      <c r="L93" s="5"/>
      <c r="M93" s="5"/>
      <c r="N93" s="5"/>
      <c r="O93" s="5"/>
      <c r="P93" s="5"/>
      <c r="Q93" s="57">
        <f t="shared" si="22"/>
        <v>0</v>
      </c>
    </row>
    <row r="94" spans="2:17" ht="41.4" hidden="1" x14ac:dyDescent="0.25">
      <c r="B94" s="1" t="s">
        <v>294</v>
      </c>
      <c r="C94" s="2">
        <v>5042</v>
      </c>
      <c r="D94" s="1" t="s">
        <v>475</v>
      </c>
      <c r="E94" s="3" t="s">
        <v>545</v>
      </c>
      <c r="F94" s="57">
        <f t="shared" si="20"/>
        <v>0</v>
      </c>
      <c r="G94" s="4"/>
      <c r="H94" s="5"/>
      <c r="I94" s="5"/>
      <c r="J94" s="5"/>
      <c r="K94" s="57">
        <f t="shared" si="21"/>
        <v>0</v>
      </c>
      <c r="L94" s="5"/>
      <c r="M94" s="5"/>
      <c r="N94" s="5"/>
      <c r="O94" s="5"/>
      <c r="P94" s="5"/>
      <c r="Q94" s="57">
        <f t="shared" si="22"/>
        <v>0</v>
      </c>
    </row>
    <row r="95" spans="2:17" ht="14.25" hidden="1" customHeight="1" x14ac:dyDescent="0.25">
      <c r="B95" s="154" t="s">
        <v>80</v>
      </c>
      <c r="C95" s="119">
        <v>5050</v>
      </c>
      <c r="D95" s="230" t="s">
        <v>81</v>
      </c>
      <c r="E95" s="231"/>
      <c r="F95" s="57">
        <f>SUM(F96:F97)</f>
        <v>0</v>
      </c>
      <c r="G95" s="7">
        <f t="shared" ref="G95:Q95" si="24">SUM(G96:G97)</f>
        <v>0</v>
      </c>
      <c r="H95" s="57">
        <f t="shared" si="24"/>
        <v>0</v>
      </c>
      <c r="I95" s="57">
        <f t="shared" si="24"/>
        <v>0</v>
      </c>
      <c r="J95" s="57">
        <f t="shared" si="24"/>
        <v>0</v>
      </c>
      <c r="K95" s="57">
        <f t="shared" si="24"/>
        <v>0</v>
      </c>
      <c r="L95" s="57">
        <f t="shared" si="24"/>
        <v>0</v>
      </c>
      <c r="M95" s="57">
        <f t="shared" si="24"/>
        <v>0</v>
      </c>
      <c r="N95" s="57">
        <f t="shared" si="24"/>
        <v>0</v>
      </c>
      <c r="O95" s="57">
        <f t="shared" si="24"/>
        <v>0</v>
      </c>
      <c r="P95" s="57">
        <f t="shared" si="24"/>
        <v>0</v>
      </c>
      <c r="Q95" s="57">
        <f t="shared" si="24"/>
        <v>0</v>
      </c>
    </row>
    <row r="96" spans="2:17" ht="55.2" hidden="1" x14ac:dyDescent="0.25">
      <c r="B96" s="1" t="s">
        <v>82</v>
      </c>
      <c r="C96" s="2">
        <v>5051</v>
      </c>
      <c r="D96" s="1" t="s">
        <v>83</v>
      </c>
      <c r="E96" s="3" t="s">
        <v>84</v>
      </c>
      <c r="F96" s="57">
        <f>G96+J96</f>
        <v>0</v>
      </c>
      <c r="G96" s="4"/>
      <c r="H96" s="5"/>
      <c r="I96" s="5"/>
      <c r="J96" s="5"/>
      <c r="K96" s="57">
        <f>M96+P96</f>
        <v>0</v>
      </c>
      <c r="L96" s="5"/>
      <c r="M96" s="5"/>
      <c r="N96" s="5"/>
      <c r="O96" s="5"/>
      <c r="P96" s="5"/>
      <c r="Q96" s="57">
        <f>F96+K96</f>
        <v>0</v>
      </c>
    </row>
    <row r="97" spans="2:21" ht="41.4" hidden="1" x14ac:dyDescent="0.25">
      <c r="B97" s="1" t="s">
        <v>85</v>
      </c>
      <c r="C97" s="2">
        <v>5053</v>
      </c>
      <c r="D97" s="1" t="s">
        <v>475</v>
      </c>
      <c r="E97" s="3" t="s">
        <v>86</v>
      </c>
      <c r="F97" s="57">
        <f>G97+J97</f>
        <v>0</v>
      </c>
      <c r="G97" s="4"/>
      <c r="H97" s="5"/>
      <c r="I97" s="5"/>
      <c r="J97" s="5"/>
      <c r="K97" s="57">
        <f>M97+P97</f>
        <v>0</v>
      </c>
      <c r="L97" s="5"/>
      <c r="M97" s="5"/>
      <c r="N97" s="5"/>
      <c r="O97" s="5"/>
      <c r="P97" s="5"/>
      <c r="Q97" s="57">
        <f>F97+K97</f>
        <v>0</v>
      </c>
    </row>
    <row r="98" spans="2:21" ht="14.25" hidden="1" customHeight="1" x14ac:dyDescent="0.25">
      <c r="B98" s="154" t="s">
        <v>87</v>
      </c>
      <c r="C98" s="119">
        <v>5060</v>
      </c>
      <c r="D98" s="230" t="s">
        <v>88</v>
      </c>
      <c r="E98" s="231"/>
      <c r="F98" s="57">
        <f>SUM(F99:F100)</f>
        <v>0</v>
      </c>
      <c r="G98" s="7">
        <f>SUM(G99:G100)</f>
        <v>0</v>
      </c>
      <c r="H98" s="57">
        <f t="shared" ref="H98:Q98" si="25">SUM(H99:H100)</f>
        <v>0</v>
      </c>
      <c r="I98" s="57">
        <f t="shared" si="25"/>
        <v>0</v>
      </c>
      <c r="J98" s="57">
        <f t="shared" si="25"/>
        <v>0</v>
      </c>
      <c r="K98" s="57">
        <f t="shared" si="25"/>
        <v>0</v>
      </c>
      <c r="L98" s="57">
        <f t="shared" si="25"/>
        <v>0</v>
      </c>
      <c r="M98" s="57">
        <f t="shared" si="25"/>
        <v>0</v>
      </c>
      <c r="N98" s="57">
        <f t="shared" si="25"/>
        <v>0</v>
      </c>
      <c r="O98" s="57">
        <f t="shared" si="25"/>
        <v>0</v>
      </c>
      <c r="P98" s="57">
        <f t="shared" si="25"/>
        <v>0</v>
      </c>
      <c r="Q98" s="57">
        <f t="shared" si="25"/>
        <v>0</v>
      </c>
    </row>
    <row r="99" spans="2:21" ht="41.4" hidden="1" x14ac:dyDescent="0.25">
      <c r="B99" s="1" t="s">
        <v>89</v>
      </c>
      <c r="C99" s="2">
        <v>5061</v>
      </c>
      <c r="D99" s="1" t="s">
        <v>475</v>
      </c>
      <c r="E99" s="3" t="s">
        <v>90</v>
      </c>
      <c r="F99" s="57">
        <f>G99+J99</f>
        <v>0</v>
      </c>
      <c r="G99" s="4"/>
      <c r="H99" s="5"/>
      <c r="I99" s="5"/>
      <c r="J99" s="5"/>
      <c r="K99" s="57">
        <f>M99+P99</f>
        <v>0</v>
      </c>
      <c r="L99" s="5"/>
      <c r="M99" s="5"/>
      <c r="N99" s="5"/>
      <c r="O99" s="5"/>
      <c r="P99" s="5"/>
      <c r="Q99" s="57">
        <f>F99+K99</f>
        <v>0</v>
      </c>
    </row>
    <row r="100" spans="2:21" ht="41.4" hidden="1" x14ac:dyDescent="0.25">
      <c r="B100" s="1" t="s">
        <v>91</v>
      </c>
      <c r="C100" s="2">
        <v>5062</v>
      </c>
      <c r="D100" s="1" t="s">
        <v>475</v>
      </c>
      <c r="E100" s="3" t="s">
        <v>92</v>
      </c>
      <c r="F100" s="57">
        <f>G100+J100</f>
        <v>0</v>
      </c>
      <c r="G100" s="4"/>
      <c r="H100" s="5"/>
      <c r="I100" s="5"/>
      <c r="J100" s="5"/>
      <c r="K100" s="57">
        <f>M100+P100</f>
        <v>0</v>
      </c>
      <c r="L100" s="5"/>
      <c r="M100" s="5"/>
      <c r="N100" s="5"/>
      <c r="O100" s="5"/>
      <c r="P100" s="5"/>
      <c r="Q100" s="57">
        <f>F100+K100</f>
        <v>0</v>
      </c>
    </row>
    <row r="101" spans="2:21" ht="13.8" hidden="1" x14ac:dyDescent="0.25">
      <c r="B101" s="154" t="s">
        <v>343</v>
      </c>
      <c r="C101" s="6">
        <v>7300</v>
      </c>
      <c r="D101" s="154"/>
      <c r="E101" s="6" t="s">
        <v>345</v>
      </c>
      <c r="F101" s="57">
        <f t="shared" ref="F101:F164" si="26">G101+J101</f>
        <v>0</v>
      </c>
      <c r="G101" s="7">
        <f>G102</f>
        <v>0</v>
      </c>
      <c r="H101" s="57">
        <f>H102</f>
        <v>0</v>
      </c>
      <c r="I101" s="57">
        <f>I102</f>
        <v>0</v>
      </c>
      <c r="J101" s="57">
        <f>J102</f>
        <v>0</v>
      </c>
      <c r="K101" s="57">
        <f t="shared" ref="K101:K164" si="27">M101+P101</f>
        <v>0</v>
      </c>
      <c r="L101" s="57">
        <f>L102</f>
        <v>0</v>
      </c>
      <c r="M101" s="57">
        <f>M102</f>
        <v>0</v>
      </c>
      <c r="N101" s="57">
        <f>N102</f>
        <v>0</v>
      </c>
      <c r="O101" s="57">
        <f>O102</f>
        <v>0</v>
      </c>
      <c r="P101" s="57">
        <f>P102</f>
        <v>0</v>
      </c>
      <c r="Q101" s="57">
        <f>F101+K101</f>
        <v>0</v>
      </c>
    </row>
    <row r="102" spans="2:21" ht="13.8" hidden="1" x14ac:dyDescent="0.25">
      <c r="B102" s="1" t="s">
        <v>344</v>
      </c>
      <c r="C102" s="2">
        <v>7321</v>
      </c>
      <c r="D102" s="1" t="s">
        <v>346</v>
      </c>
      <c r="E102" s="3" t="s">
        <v>128</v>
      </c>
      <c r="F102" s="57">
        <f t="shared" si="26"/>
        <v>0</v>
      </c>
      <c r="G102" s="75"/>
      <c r="H102" s="76"/>
      <c r="I102" s="76"/>
      <c r="J102" s="74"/>
      <c r="K102" s="74">
        <f t="shared" si="27"/>
        <v>0</v>
      </c>
      <c r="L102" s="74"/>
      <c r="M102" s="74"/>
      <c r="N102" s="74"/>
      <c r="O102" s="74"/>
      <c r="P102" s="76"/>
      <c r="Q102" s="74">
        <f>F102+K102</f>
        <v>0</v>
      </c>
    </row>
    <row r="103" spans="2:21" ht="41.4" hidden="1" x14ac:dyDescent="0.25">
      <c r="B103" s="1" t="s">
        <v>7</v>
      </c>
      <c r="C103" s="2">
        <v>7361</v>
      </c>
      <c r="D103" s="1" t="s">
        <v>319</v>
      </c>
      <c r="E103" s="3" t="s">
        <v>10</v>
      </c>
      <c r="F103" s="57">
        <f t="shared" si="26"/>
        <v>0</v>
      </c>
      <c r="G103" s="75"/>
      <c r="H103" s="76"/>
      <c r="I103" s="76"/>
      <c r="J103" s="74"/>
      <c r="K103" s="74">
        <f t="shared" si="27"/>
        <v>0</v>
      </c>
      <c r="L103" s="74"/>
      <c r="M103" s="74"/>
      <c r="N103" s="74"/>
      <c r="O103" s="74"/>
      <c r="P103" s="76"/>
      <c r="Q103" s="74">
        <f>K103+F103</f>
        <v>0</v>
      </c>
    </row>
    <row r="104" spans="2:21" s="35" customFormat="1" ht="41.4" hidden="1" x14ac:dyDescent="0.25">
      <c r="B104" s="1" t="s">
        <v>11</v>
      </c>
      <c r="C104" s="2">
        <v>7363</v>
      </c>
      <c r="D104" s="1" t="s">
        <v>319</v>
      </c>
      <c r="E104" s="3" t="s">
        <v>12</v>
      </c>
      <c r="F104" s="57">
        <f t="shared" si="26"/>
        <v>0</v>
      </c>
      <c r="G104" s="75"/>
      <c r="H104" s="76"/>
      <c r="I104" s="76"/>
      <c r="J104" s="74"/>
      <c r="K104" s="74">
        <f t="shared" si="27"/>
        <v>0</v>
      </c>
      <c r="L104" s="74"/>
      <c r="M104" s="74"/>
      <c r="N104" s="74"/>
      <c r="O104" s="74"/>
      <c r="P104" s="76"/>
      <c r="Q104" s="74">
        <f>K104+F104</f>
        <v>0</v>
      </c>
    </row>
    <row r="105" spans="2:21" ht="13.8" hidden="1" x14ac:dyDescent="0.25">
      <c r="B105" s="154" t="s">
        <v>13</v>
      </c>
      <c r="C105" s="6">
        <v>8300</v>
      </c>
      <c r="D105" s="154"/>
      <c r="E105" s="6" t="s">
        <v>191</v>
      </c>
      <c r="F105" s="57">
        <f t="shared" si="26"/>
        <v>0</v>
      </c>
      <c r="G105" s="7">
        <f>G106</f>
        <v>0</v>
      </c>
      <c r="H105" s="57">
        <f>H106</f>
        <v>0</v>
      </c>
      <c r="I105" s="57">
        <f>I106</f>
        <v>0</v>
      </c>
      <c r="J105" s="57">
        <f>J106</f>
        <v>0</v>
      </c>
      <c r="K105" s="57">
        <f t="shared" si="27"/>
        <v>0</v>
      </c>
      <c r="L105" s="57">
        <f>L106</f>
        <v>0</v>
      </c>
      <c r="M105" s="57">
        <f>M106</f>
        <v>0</v>
      </c>
      <c r="N105" s="57">
        <f>N106</f>
        <v>0</v>
      </c>
      <c r="O105" s="57">
        <f>O106</f>
        <v>0</v>
      </c>
      <c r="P105" s="57">
        <f>P106</f>
        <v>0</v>
      </c>
      <c r="Q105" s="57">
        <f>F105+K105</f>
        <v>0</v>
      </c>
    </row>
    <row r="106" spans="2:21" ht="13.8" hidden="1" x14ac:dyDescent="0.25">
      <c r="B106" s="1" t="s">
        <v>65</v>
      </c>
      <c r="C106" s="2">
        <v>4082</v>
      </c>
      <c r="D106" s="1" t="s">
        <v>473</v>
      </c>
      <c r="E106" s="3" t="s">
        <v>604</v>
      </c>
      <c r="F106" s="57">
        <f t="shared" si="26"/>
        <v>0</v>
      </c>
      <c r="G106" s="4"/>
      <c r="H106" s="5"/>
      <c r="I106" s="5"/>
      <c r="J106" s="57"/>
      <c r="K106" s="57">
        <f t="shared" si="27"/>
        <v>0</v>
      </c>
      <c r="L106" s="57"/>
      <c r="M106" s="5"/>
      <c r="N106" s="57"/>
      <c r="O106" s="57"/>
      <c r="P106" s="5"/>
      <c r="Q106" s="57">
        <f>F106+K106</f>
        <v>0</v>
      </c>
    </row>
    <row r="107" spans="2:21" ht="15.75" customHeight="1" x14ac:dyDescent="0.25">
      <c r="B107" s="146" t="s">
        <v>385</v>
      </c>
      <c r="C107" s="273" t="s">
        <v>534</v>
      </c>
      <c r="D107" s="274"/>
      <c r="E107" s="275"/>
      <c r="F107" s="116">
        <f t="shared" si="26"/>
        <v>1714007.54</v>
      </c>
      <c r="G107" s="143">
        <f>G108</f>
        <v>1714007.54</v>
      </c>
      <c r="H107" s="117">
        <f>H108</f>
        <v>0</v>
      </c>
      <c r="I107" s="117">
        <f>I108</f>
        <v>0</v>
      </c>
      <c r="J107" s="117">
        <f>J108</f>
        <v>0</v>
      </c>
      <c r="K107" s="117">
        <f t="shared" si="27"/>
        <v>0</v>
      </c>
      <c r="L107" s="117">
        <f>L108</f>
        <v>0</v>
      </c>
      <c r="M107" s="117">
        <f>M108</f>
        <v>0</v>
      </c>
      <c r="N107" s="117">
        <f>N108</f>
        <v>0</v>
      </c>
      <c r="O107" s="117">
        <f>O108</f>
        <v>0</v>
      </c>
      <c r="P107" s="117">
        <f>P108</f>
        <v>0</v>
      </c>
      <c r="Q107" s="117">
        <f t="shared" ref="Q107:Q176" si="28">F107+K107</f>
        <v>1714007.54</v>
      </c>
      <c r="S107" s="34">
        <f>S111+S112+S113+S115+S117+S119+S120+S121+S122+S125+S126+S129+S130+S132+S150</f>
        <v>0</v>
      </c>
      <c r="T107" s="34">
        <f>T111+T112+T113+T115+T117+T119+T120+T121+T122+T125+T126+T129+T130+T132+T150</f>
        <v>0</v>
      </c>
      <c r="U107" s="34">
        <f>U111+U112+U113+U115+U117+U119+U120+U121+U122+U125+U126+U129+U130+U132+U150</f>
        <v>0</v>
      </c>
    </row>
    <row r="108" spans="2:21" ht="19.5" customHeight="1" x14ac:dyDescent="0.25">
      <c r="B108" s="147" t="s">
        <v>386</v>
      </c>
      <c r="C108" s="276" t="s">
        <v>534</v>
      </c>
      <c r="D108" s="277"/>
      <c r="E108" s="278"/>
      <c r="F108" s="116">
        <f t="shared" si="26"/>
        <v>1714007.54</v>
      </c>
      <c r="G108" s="159">
        <f>G109+G139+G141+G147+G114</f>
        <v>1714007.54</v>
      </c>
      <c r="H108" s="133">
        <f>H109+H139+H141+H147+H114</f>
        <v>0</v>
      </c>
      <c r="I108" s="133">
        <f>I109+I139+I141+I147+I114</f>
        <v>0</v>
      </c>
      <c r="J108" s="133">
        <f>J109+J139+J141+J147+J114</f>
        <v>0</v>
      </c>
      <c r="K108" s="133">
        <f>M108+P108</f>
        <v>0</v>
      </c>
      <c r="L108" s="133">
        <f>L109+L139+L141+L147+L114</f>
        <v>0</v>
      </c>
      <c r="M108" s="133">
        <f>M109+M139+M141+M147+M114</f>
        <v>0</v>
      </c>
      <c r="N108" s="133">
        <f>N109+N139+N141+N147+N114</f>
        <v>0</v>
      </c>
      <c r="O108" s="133">
        <f>O109+O139+O141+O147+O114</f>
        <v>0</v>
      </c>
      <c r="P108" s="133">
        <f>P109+P139+P141+P147+P114+P152</f>
        <v>0</v>
      </c>
      <c r="Q108" s="117">
        <f t="shared" si="28"/>
        <v>1714007.54</v>
      </c>
      <c r="S108" s="34"/>
    </row>
    <row r="109" spans="2:21" ht="15" customHeight="1" x14ac:dyDescent="0.25">
      <c r="B109" s="184" t="s">
        <v>387</v>
      </c>
      <c r="C109" s="110">
        <v>1000</v>
      </c>
      <c r="D109" s="285" t="s">
        <v>207</v>
      </c>
      <c r="E109" s="286"/>
      <c r="F109" s="8">
        <f t="shared" si="26"/>
        <v>99679.53</v>
      </c>
      <c r="G109" s="111">
        <f>G110+G113</f>
        <v>99679.53</v>
      </c>
      <c r="H109" s="8">
        <f>H110+H113</f>
        <v>0</v>
      </c>
      <c r="I109" s="8">
        <f>I110+I113</f>
        <v>0</v>
      </c>
      <c r="J109" s="8">
        <f>J110+J113</f>
        <v>0</v>
      </c>
      <c r="K109" s="8">
        <f t="shared" si="27"/>
        <v>0</v>
      </c>
      <c r="L109" s="8">
        <f>L110+L113</f>
        <v>0</v>
      </c>
      <c r="M109" s="8">
        <f>M110+M113</f>
        <v>0</v>
      </c>
      <c r="N109" s="8">
        <f>N110+N113</f>
        <v>0</v>
      </c>
      <c r="O109" s="8">
        <f>O110+O113</f>
        <v>0</v>
      </c>
      <c r="P109" s="8">
        <f>P110+P113</f>
        <v>0</v>
      </c>
      <c r="Q109" s="8">
        <f t="shared" si="28"/>
        <v>99679.53</v>
      </c>
      <c r="S109" s="34"/>
    </row>
    <row r="110" spans="2:21" ht="27.6" x14ac:dyDescent="0.25">
      <c r="B110" s="184" t="s">
        <v>549</v>
      </c>
      <c r="C110" s="110">
        <v>1100</v>
      </c>
      <c r="D110" s="184"/>
      <c r="E110" s="113" t="s">
        <v>455</v>
      </c>
      <c r="F110" s="8">
        <f>G110+J110</f>
        <v>99679.53</v>
      </c>
      <c r="G110" s="109">
        <f>G111+G112</f>
        <v>99679.53</v>
      </c>
      <c r="H110" s="9">
        <f>H111+H112</f>
        <v>0</v>
      </c>
      <c r="I110" s="9">
        <f>I111+I112</f>
        <v>0</v>
      </c>
      <c r="J110" s="9">
        <f>J111+J112</f>
        <v>0</v>
      </c>
      <c r="K110" s="8">
        <f t="shared" si="27"/>
        <v>0</v>
      </c>
      <c r="L110" s="8">
        <f>L111+L112</f>
        <v>0</v>
      </c>
      <c r="M110" s="9">
        <f>M111+M112</f>
        <v>0</v>
      </c>
      <c r="N110" s="9">
        <f>N111+N112</f>
        <v>0</v>
      </c>
      <c r="O110" s="9">
        <f>O111+O112</f>
        <v>0</v>
      </c>
      <c r="P110" s="9">
        <f>P111+P112</f>
        <v>0</v>
      </c>
      <c r="Q110" s="8">
        <f>F110+K110</f>
        <v>99679.53</v>
      </c>
      <c r="S110" s="34"/>
    </row>
    <row r="111" spans="2:21" ht="48" customHeight="1" x14ac:dyDescent="0.25">
      <c r="B111" s="170" t="s">
        <v>550</v>
      </c>
      <c r="C111" s="183">
        <v>1101</v>
      </c>
      <c r="D111" s="170" t="s">
        <v>451</v>
      </c>
      <c r="E111" s="171" t="s">
        <v>551</v>
      </c>
      <c r="F111" s="137">
        <f t="shared" si="26"/>
        <v>99679.53</v>
      </c>
      <c r="G111" s="141">
        <v>99679.53</v>
      </c>
      <c r="H111" s="138"/>
      <c r="I111" s="138"/>
      <c r="J111" s="138"/>
      <c r="K111" s="137">
        <f>M111+P111</f>
        <v>0</v>
      </c>
      <c r="L111" s="137"/>
      <c r="M111" s="138"/>
      <c r="N111" s="138"/>
      <c r="O111" s="138"/>
      <c r="P111" s="138"/>
      <c r="Q111" s="137">
        <f>F111+K111</f>
        <v>99679.53</v>
      </c>
      <c r="S111" s="34"/>
    </row>
    <row r="112" spans="2:21" ht="47.25" hidden="1" customHeight="1" x14ac:dyDescent="0.25">
      <c r="B112" s="39" t="s">
        <v>552</v>
      </c>
      <c r="C112" s="150">
        <v>1102</v>
      </c>
      <c r="D112" s="39" t="s">
        <v>451</v>
      </c>
      <c r="E112" s="40" t="s">
        <v>553</v>
      </c>
      <c r="F112" s="57">
        <f t="shared" si="26"/>
        <v>0</v>
      </c>
      <c r="G112" s="4"/>
      <c r="H112" s="5"/>
      <c r="I112" s="5"/>
      <c r="J112" s="5"/>
      <c r="K112" s="57">
        <f>M112+P112</f>
        <v>0</v>
      </c>
      <c r="L112" s="57"/>
      <c r="M112" s="5"/>
      <c r="N112" s="5"/>
      <c r="O112" s="5"/>
      <c r="P112" s="5"/>
      <c r="Q112" s="57">
        <f>F112+K112</f>
        <v>0</v>
      </c>
      <c r="S112" s="34"/>
    </row>
    <row r="113" spans="2:19" ht="27.6" hidden="1" x14ac:dyDescent="0.25">
      <c r="B113" s="41" t="s">
        <v>389</v>
      </c>
      <c r="C113" s="42">
        <v>1120</v>
      </c>
      <c r="D113" s="41" t="s">
        <v>470</v>
      </c>
      <c r="E113" s="43" t="s">
        <v>388</v>
      </c>
      <c r="F113" s="29">
        <f t="shared" si="26"/>
        <v>0</v>
      </c>
      <c r="G113" s="44"/>
      <c r="H113" s="45"/>
      <c r="I113" s="45"/>
      <c r="J113" s="45"/>
      <c r="K113" s="29">
        <f>M113+P113</f>
        <v>0</v>
      </c>
      <c r="L113" s="29"/>
      <c r="M113" s="45"/>
      <c r="N113" s="45"/>
      <c r="O113" s="45"/>
      <c r="P113" s="45"/>
      <c r="Q113" s="29">
        <f>F113+K113</f>
        <v>0</v>
      </c>
      <c r="S113" s="34"/>
    </row>
    <row r="114" spans="2:19" ht="13.8" x14ac:dyDescent="0.25">
      <c r="B114" s="184" t="s">
        <v>390</v>
      </c>
      <c r="C114" s="110">
        <v>2000</v>
      </c>
      <c r="D114" s="184"/>
      <c r="E114" s="110" t="s">
        <v>208</v>
      </c>
      <c r="F114" s="8">
        <f t="shared" si="26"/>
        <v>1614328.01</v>
      </c>
      <c r="G114" s="111">
        <f>G115+G117+G119+G120+G121+G122+G124+G125+G126+G129+G127</f>
        <v>1614328.01</v>
      </c>
      <c r="H114" s="8">
        <f>H115+H117+H119+H120+H121+H122+H124+H125+H126+H129+H127</f>
        <v>0</v>
      </c>
      <c r="I114" s="8">
        <f>I115+I117+I119+I120+I121+I122+I124+I125+I126+I129+I127</f>
        <v>0</v>
      </c>
      <c r="J114" s="8">
        <f>J115+J117+J119+J120+J121+J122+J124+J125+J126+J129+J127</f>
        <v>0</v>
      </c>
      <c r="K114" s="8">
        <f t="shared" si="27"/>
        <v>0</v>
      </c>
      <c r="L114" s="8">
        <f>L115+L117+L119+L120+L121+L122+L124+L125+L126+L129+L127</f>
        <v>0</v>
      </c>
      <c r="M114" s="8">
        <f>M115+M117+M119+M120+M121+M122+M124+M125+M126+M129+M127</f>
        <v>0</v>
      </c>
      <c r="N114" s="8">
        <f>N115+N117+N119+N120+N121+N122+N124+N125+N126+N129+N127</f>
        <v>0</v>
      </c>
      <c r="O114" s="8">
        <f>O115+O117+O119+O120+O121+O122+O124+O125+O126+O129+O127</f>
        <v>0</v>
      </c>
      <c r="P114" s="8">
        <f>P115+P117+P119+P120+P121+P122+P124+P125+P126+P129+P127</f>
        <v>0</v>
      </c>
      <c r="Q114" s="114">
        <f t="shared" si="28"/>
        <v>1614328.01</v>
      </c>
      <c r="S114" s="34"/>
    </row>
    <row r="115" spans="2:19" ht="36.75" hidden="1" customHeight="1" x14ac:dyDescent="0.25">
      <c r="B115" s="1" t="s">
        <v>391</v>
      </c>
      <c r="C115" s="2" t="s">
        <v>209</v>
      </c>
      <c r="D115" s="1" t="s">
        <v>456</v>
      </c>
      <c r="E115" s="3" t="s">
        <v>267</v>
      </c>
      <c r="F115" s="12">
        <f t="shared" si="26"/>
        <v>0</v>
      </c>
      <c r="G115" s="4"/>
      <c r="H115" s="5"/>
      <c r="I115" s="5"/>
      <c r="J115" s="5"/>
      <c r="K115" s="57">
        <f t="shared" si="27"/>
        <v>0</v>
      </c>
      <c r="L115" s="5"/>
      <c r="M115" s="5"/>
      <c r="N115" s="5"/>
      <c r="O115" s="5"/>
      <c r="P115" s="5"/>
      <c r="Q115" s="57">
        <f t="shared" si="28"/>
        <v>0</v>
      </c>
      <c r="S115" s="34"/>
    </row>
    <row r="116" spans="2:19" ht="36.75" hidden="1" customHeight="1" x14ac:dyDescent="0.25">
      <c r="B116" s="1"/>
      <c r="C116" s="2"/>
      <c r="D116" s="1"/>
      <c r="E116" s="46" t="s">
        <v>158</v>
      </c>
      <c r="F116" s="12">
        <f t="shared" si="26"/>
        <v>0</v>
      </c>
      <c r="G116" s="4"/>
      <c r="H116" s="5"/>
      <c r="I116" s="5"/>
      <c r="J116" s="5"/>
      <c r="K116" s="57">
        <f t="shared" si="27"/>
        <v>0</v>
      </c>
      <c r="L116" s="57"/>
      <c r="M116" s="5"/>
      <c r="N116" s="5"/>
      <c r="O116" s="5"/>
      <c r="P116" s="5"/>
      <c r="Q116" s="57">
        <f t="shared" si="28"/>
        <v>0</v>
      </c>
      <c r="S116" s="34"/>
    </row>
    <row r="117" spans="2:19" ht="27.6" x14ac:dyDescent="0.25">
      <c r="B117" s="135" t="s">
        <v>398</v>
      </c>
      <c r="C117" s="134">
        <v>2020</v>
      </c>
      <c r="D117" s="135" t="s">
        <v>457</v>
      </c>
      <c r="E117" s="136" t="s">
        <v>210</v>
      </c>
      <c r="F117" s="142">
        <f t="shared" si="26"/>
        <v>924646.87</v>
      </c>
      <c r="G117" s="141">
        <v>924646.87</v>
      </c>
      <c r="H117" s="138"/>
      <c r="I117" s="138"/>
      <c r="J117" s="138"/>
      <c r="K117" s="137">
        <f t="shared" si="27"/>
        <v>0</v>
      </c>
      <c r="L117" s="138"/>
      <c r="M117" s="138"/>
      <c r="N117" s="138"/>
      <c r="O117" s="138"/>
      <c r="P117" s="138"/>
      <c r="Q117" s="137">
        <f t="shared" si="28"/>
        <v>924646.87</v>
      </c>
      <c r="S117" s="34"/>
    </row>
    <row r="118" spans="2:19" ht="24" hidden="1" x14ac:dyDescent="0.25">
      <c r="B118" s="1"/>
      <c r="C118" s="2"/>
      <c r="D118" s="1"/>
      <c r="E118" s="46" t="s">
        <v>258</v>
      </c>
      <c r="F118" s="57">
        <f t="shared" si="26"/>
        <v>0</v>
      </c>
      <c r="G118" s="72"/>
      <c r="H118" s="73"/>
      <c r="I118" s="73"/>
      <c r="J118" s="73"/>
      <c r="K118" s="57">
        <f t="shared" si="27"/>
        <v>0</v>
      </c>
      <c r="L118" s="57"/>
      <c r="M118" s="73"/>
      <c r="N118" s="73"/>
      <c r="O118" s="73"/>
      <c r="P118" s="73"/>
      <c r="Q118" s="57">
        <f t="shared" si="28"/>
        <v>0</v>
      </c>
      <c r="S118" s="34"/>
    </row>
    <row r="119" spans="2:19" ht="22.5" customHeight="1" x14ac:dyDescent="0.25">
      <c r="B119" s="135" t="s">
        <v>399</v>
      </c>
      <c r="C119" s="134">
        <v>2040</v>
      </c>
      <c r="D119" s="135" t="s">
        <v>458</v>
      </c>
      <c r="E119" s="149" t="s">
        <v>400</v>
      </c>
      <c r="F119" s="137">
        <f>G119+J119</f>
        <v>689681.14</v>
      </c>
      <c r="G119" s="141">
        <v>689681.14</v>
      </c>
      <c r="H119" s="138"/>
      <c r="I119" s="138"/>
      <c r="J119" s="138"/>
      <c r="K119" s="137">
        <f t="shared" si="27"/>
        <v>0</v>
      </c>
      <c r="L119" s="137"/>
      <c r="M119" s="138"/>
      <c r="N119" s="138"/>
      <c r="O119" s="138"/>
      <c r="P119" s="138"/>
      <c r="Q119" s="137">
        <f t="shared" si="28"/>
        <v>689681.14</v>
      </c>
      <c r="S119" s="34"/>
    </row>
    <row r="120" spans="2:19" ht="27.6" hidden="1" x14ac:dyDescent="0.25">
      <c r="B120" s="1" t="s">
        <v>401</v>
      </c>
      <c r="C120" s="2">
        <v>2050</v>
      </c>
      <c r="D120" s="1" t="s">
        <v>460</v>
      </c>
      <c r="E120" s="47" t="s">
        <v>211</v>
      </c>
      <c r="F120" s="57">
        <f>G120+J120</f>
        <v>0</v>
      </c>
      <c r="G120" s="4"/>
      <c r="H120" s="5"/>
      <c r="I120" s="5"/>
      <c r="J120" s="5"/>
      <c r="K120" s="57">
        <f t="shared" si="27"/>
        <v>0</v>
      </c>
      <c r="L120" s="5"/>
      <c r="M120" s="5"/>
      <c r="N120" s="5"/>
      <c r="O120" s="5"/>
      <c r="P120" s="5"/>
      <c r="Q120" s="57">
        <f t="shared" si="28"/>
        <v>0</v>
      </c>
      <c r="S120" s="34"/>
    </row>
    <row r="121" spans="2:19" ht="25.5" hidden="1" customHeight="1" x14ac:dyDescent="0.25">
      <c r="B121" s="1" t="s">
        <v>392</v>
      </c>
      <c r="C121" s="2">
        <v>2060</v>
      </c>
      <c r="D121" s="1" t="s">
        <v>461</v>
      </c>
      <c r="E121" s="3" t="s">
        <v>212</v>
      </c>
      <c r="F121" s="57">
        <f>G121+J121</f>
        <v>0</v>
      </c>
      <c r="G121" s="4"/>
      <c r="H121" s="5"/>
      <c r="I121" s="5"/>
      <c r="J121" s="5"/>
      <c r="K121" s="57">
        <f t="shared" si="27"/>
        <v>0</v>
      </c>
      <c r="L121" s="5"/>
      <c r="M121" s="5"/>
      <c r="N121" s="5"/>
      <c r="O121" s="5"/>
      <c r="P121" s="5"/>
      <c r="Q121" s="57">
        <f t="shared" si="28"/>
        <v>0</v>
      </c>
      <c r="S121" s="34"/>
    </row>
    <row r="122" spans="2:19" ht="13.8" hidden="1" x14ac:dyDescent="0.25">
      <c r="B122" s="1" t="s">
        <v>393</v>
      </c>
      <c r="C122" s="2">
        <v>2070</v>
      </c>
      <c r="D122" s="1" t="s">
        <v>462</v>
      </c>
      <c r="E122" s="47" t="s">
        <v>402</v>
      </c>
      <c r="F122" s="12">
        <f>G122+J122</f>
        <v>0</v>
      </c>
      <c r="G122" s="4"/>
      <c r="H122" s="5"/>
      <c r="I122" s="5"/>
      <c r="J122" s="5"/>
      <c r="K122" s="57">
        <f t="shared" si="27"/>
        <v>0</v>
      </c>
      <c r="L122" s="57"/>
      <c r="M122" s="5"/>
      <c r="N122" s="5"/>
      <c r="O122" s="5"/>
      <c r="P122" s="5"/>
      <c r="Q122" s="57">
        <f t="shared" si="28"/>
        <v>0</v>
      </c>
      <c r="S122" s="34"/>
    </row>
    <row r="123" spans="2:19" ht="60" hidden="1" x14ac:dyDescent="0.25">
      <c r="B123" s="1"/>
      <c r="C123" s="2"/>
      <c r="D123" s="1"/>
      <c r="E123" s="46" t="s">
        <v>269</v>
      </c>
      <c r="F123" s="57">
        <f>G123+J123</f>
        <v>0</v>
      </c>
      <c r="G123" s="72"/>
      <c r="H123" s="73"/>
      <c r="I123" s="73"/>
      <c r="J123" s="73"/>
      <c r="K123" s="57">
        <f>M123+P123</f>
        <v>0</v>
      </c>
      <c r="L123" s="57"/>
      <c r="M123" s="73"/>
      <c r="N123" s="73"/>
      <c r="O123" s="73"/>
      <c r="P123" s="73"/>
      <c r="Q123" s="57">
        <f>F123+K123</f>
        <v>0</v>
      </c>
      <c r="S123" s="34"/>
    </row>
    <row r="124" spans="2:19" ht="27.6" hidden="1" x14ac:dyDescent="0.25">
      <c r="B124" s="1" t="s">
        <v>394</v>
      </c>
      <c r="C124" s="2">
        <v>2090</v>
      </c>
      <c r="D124" s="1" t="s">
        <v>565</v>
      </c>
      <c r="E124" s="47" t="s">
        <v>213</v>
      </c>
      <c r="F124" s="57">
        <f t="shared" si="26"/>
        <v>0</v>
      </c>
      <c r="G124" s="4"/>
      <c r="H124" s="5"/>
      <c r="I124" s="5"/>
      <c r="J124" s="5"/>
      <c r="K124" s="57">
        <f t="shared" si="27"/>
        <v>0</v>
      </c>
      <c r="L124" s="57"/>
      <c r="M124" s="5"/>
      <c r="N124" s="5"/>
      <c r="O124" s="5"/>
      <c r="P124" s="5"/>
      <c r="Q124" s="57">
        <f t="shared" si="28"/>
        <v>0</v>
      </c>
      <c r="S124" s="34"/>
    </row>
    <row r="125" spans="2:19" ht="27.6" hidden="1" x14ac:dyDescent="0.25">
      <c r="B125" s="1" t="s">
        <v>403</v>
      </c>
      <c r="C125" s="2">
        <v>2120</v>
      </c>
      <c r="D125" s="1" t="s">
        <v>463</v>
      </c>
      <c r="E125" s="48" t="s">
        <v>214</v>
      </c>
      <c r="F125" s="57">
        <f t="shared" si="26"/>
        <v>0</v>
      </c>
      <c r="G125" s="4"/>
      <c r="H125" s="5"/>
      <c r="I125" s="5"/>
      <c r="J125" s="5"/>
      <c r="K125" s="57">
        <f t="shared" si="27"/>
        <v>0</v>
      </c>
      <c r="L125" s="57"/>
      <c r="M125" s="5"/>
      <c r="N125" s="5"/>
      <c r="O125" s="5"/>
      <c r="P125" s="5"/>
      <c r="Q125" s="57">
        <f t="shared" si="28"/>
        <v>0</v>
      </c>
      <c r="S125" s="34"/>
    </row>
    <row r="126" spans="2:19" ht="27.6" hidden="1" x14ac:dyDescent="0.25">
      <c r="B126" s="1" t="s">
        <v>395</v>
      </c>
      <c r="C126" s="2">
        <v>2130</v>
      </c>
      <c r="D126" s="1" t="s">
        <v>464</v>
      </c>
      <c r="E126" s="3" t="s">
        <v>215</v>
      </c>
      <c r="F126" s="57">
        <f t="shared" si="26"/>
        <v>0</v>
      </c>
      <c r="G126" s="4"/>
      <c r="H126" s="5"/>
      <c r="I126" s="5"/>
      <c r="J126" s="5"/>
      <c r="K126" s="57">
        <f t="shared" si="27"/>
        <v>0</v>
      </c>
      <c r="L126" s="5"/>
      <c r="M126" s="5"/>
      <c r="N126" s="5"/>
      <c r="O126" s="5"/>
      <c r="P126" s="5"/>
      <c r="Q126" s="57">
        <f t="shared" si="28"/>
        <v>0</v>
      </c>
      <c r="S126" s="34"/>
    </row>
    <row r="127" spans="2:19" ht="27.6" hidden="1" x14ac:dyDescent="0.25">
      <c r="B127" s="1" t="s">
        <v>579</v>
      </c>
      <c r="C127" s="2">
        <v>2140</v>
      </c>
      <c r="D127" s="1"/>
      <c r="E127" s="47" t="s">
        <v>580</v>
      </c>
      <c r="F127" s="57">
        <f t="shared" si="26"/>
        <v>0</v>
      </c>
      <c r="G127" s="4"/>
      <c r="H127" s="5"/>
      <c r="I127" s="5"/>
      <c r="J127" s="5"/>
      <c r="K127" s="57">
        <f t="shared" si="27"/>
        <v>0</v>
      </c>
      <c r="L127" s="57"/>
      <c r="M127" s="5"/>
      <c r="N127" s="5"/>
      <c r="O127" s="5"/>
      <c r="P127" s="5"/>
      <c r="Q127" s="57">
        <f t="shared" si="28"/>
        <v>0</v>
      </c>
      <c r="S127" s="34"/>
    </row>
    <row r="128" spans="2:19" ht="31.5" hidden="1" customHeight="1" x14ac:dyDescent="0.25">
      <c r="B128" s="1" t="s">
        <v>406</v>
      </c>
      <c r="C128" s="2">
        <v>2144</v>
      </c>
      <c r="D128" s="1" t="s">
        <v>566</v>
      </c>
      <c r="E128" s="47" t="s">
        <v>407</v>
      </c>
      <c r="F128" s="33">
        <f t="shared" si="26"/>
        <v>0</v>
      </c>
      <c r="G128" s="54"/>
      <c r="H128" s="55"/>
      <c r="I128" s="55"/>
      <c r="J128" s="55"/>
      <c r="K128" s="33">
        <f t="shared" si="27"/>
        <v>0</v>
      </c>
      <c r="L128" s="33"/>
      <c r="M128" s="55"/>
      <c r="N128" s="55"/>
      <c r="O128" s="55"/>
      <c r="P128" s="55"/>
      <c r="Q128" s="33">
        <f t="shared" si="28"/>
        <v>0</v>
      </c>
      <c r="S128" s="34"/>
    </row>
    <row r="129" spans="2:19" ht="34.5" hidden="1" customHeight="1" x14ac:dyDescent="0.25">
      <c r="B129" s="154" t="s">
        <v>404</v>
      </c>
      <c r="C129" s="6">
        <v>2150</v>
      </c>
      <c r="E129" s="121" t="s">
        <v>405</v>
      </c>
      <c r="F129" s="12">
        <f t="shared" si="26"/>
        <v>0</v>
      </c>
      <c r="G129" s="4">
        <f>G130+G132</f>
        <v>0</v>
      </c>
      <c r="H129" s="5">
        <f>H130+H132</f>
        <v>0</v>
      </c>
      <c r="I129" s="5">
        <f>I130+I132</f>
        <v>0</v>
      </c>
      <c r="J129" s="5">
        <f>J130+J132</f>
        <v>0</v>
      </c>
      <c r="K129" s="57">
        <f t="shared" si="27"/>
        <v>0</v>
      </c>
      <c r="L129" s="5">
        <f>L130+L132</f>
        <v>0</v>
      </c>
      <c r="M129" s="5">
        <f>M130+M132</f>
        <v>0</v>
      </c>
      <c r="N129" s="5">
        <f>N130+N132</f>
        <v>0</v>
      </c>
      <c r="O129" s="5">
        <f>O130+O132</f>
        <v>0</v>
      </c>
      <c r="P129" s="5">
        <f>P130+P132</f>
        <v>0</v>
      </c>
      <c r="Q129" s="57">
        <f t="shared" si="28"/>
        <v>0</v>
      </c>
      <c r="S129" s="34"/>
    </row>
    <row r="130" spans="2:19" ht="35.25" hidden="1" customHeight="1" x14ac:dyDescent="0.25">
      <c r="B130" s="1" t="s">
        <v>590</v>
      </c>
      <c r="C130" s="2">
        <v>2151</v>
      </c>
      <c r="D130" s="1" t="s">
        <v>591</v>
      </c>
      <c r="E130" s="3" t="s">
        <v>592</v>
      </c>
      <c r="F130" s="57">
        <f t="shared" si="26"/>
        <v>0</v>
      </c>
      <c r="G130" s="4"/>
      <c r="H130" s="5"/>
      <c r="I130" s="5"/>
      <c r="J130" s="5"/>
      <c r="K130" s="57">
        <f t="shared" si="27"/>
        <v>0</v>
      </c>
      <c r="L130" s="5"/>
      <c r="M130" s="5"/>
      <c r="N130" s="5"/>
      <c r="O130" s="5"/>
      <c r="P130" s="5"/>
      <c r="Q130" s="57">
        <f t="shared" si="28"/>
        <v>0</v>
      </c>
      <c r="S130" s="34"/>
    </row>
    <row r="131" spans="2:19" ht="13.8" hidden="1" x14ac:dyDescent="0.25">
      <c r="B131" s="1" t="s">
        <v>590</v>
      </c>
      <c r="C131" s="2">
        <v>2151</v>
      </c>
      <c r="D131" s="1" t="s">
        <v>464</v>
      </c>
      <c r="E131" s="48" t="s">
        <v>308</v>
      </c>
      <c r="F131" s="57">
        <f t="shared" si="26"/>
        <v>0</v>
      </c>
      <c r="G131" s="54"/>
      <c r="H131" s="55"/>
      <c r="I131" s="55"/>
      <c r="J131" s="55"/>
      <c r="K131" s="57">
        <f t="shared" si="27"/>
        <v>0</v>
      </c>
      <c r="L131" s="57"/>
      <c r="M131" s="55"/>
      <c r="N131" s="55"/>
      <c r="O131" s="55"/>
      <c r="P131" s="55"/>
      <c r="Q131" s="57">
        <f t="shared" si="28"/>
        <v>0</v>
      </c>
      <c r="S131" s="34"/>
    </row>
    <row r="132" spans="2:19" ht="32.25" hidden="1" customHeight="1" x14ac:dyDescent="0.25">
      <c r="B132" s="1" t="s">
        <v>593</v>
      </c>
      <c r="C132" s="2">
        <v>2152</v>
      </c>
      <c r="D132" s="1" t="s">
        <v>591</v>
      </c>
      <c r="E132" s="3" t="s">
        <v>595</v>
      </c>
      <c r="F132" s="12">
        <f t="shared" si="26"/>
        <v>0</v>
      </c>
      <c r="G132" s="4"/>
      <c r="H132" s="5"/>
      <c r="I132" s="5"/>
      <c r="J132" s="5"/>
      <c r="K132" s="57">
        <f t="shared" si="27"/>
        <v>0</v>
      </c>
      <c r="L132" s="5"/>
      <c r="M132" s="55"/>
      <c r="N132" s="5"/>
      <c r="O132" s="5"/>
      <c r="P132" s="5"/>
      <c r="Q132" s="57">
        <f t="shared" si="28"/>
        <v>0</v>
      </c>
      <c r="S132" s="34"/>
    </row>
    <row r="133" spans="2:19" ht="32.25" hidden="1" customHeight="1" x14ac:dyDescent="0.25">
      <c r="B133" s="49"/>
      <c r="C133" s="49"/>
      <c r="D133" s="49"/>
      <c r="E133" s="49" t="s">
        <v>270</v>
      </c>
      <c r="F133" s="57">
        <f t="shared" si="26"/>
        <v>0</v>
      </c>
      <c r="G133" s="72"/>
      <c r="H133" s="73"/>
      <c r="I133" s="73"/>
      <c r="J133" s="73"/>
      <c r="K133" s="57">
        <f t="shared" si="27"/>
        <v>0</v>
      </c>
      <c r="L133" s="57"/>
      <c r="M133" s="73"/>
      <c r="N133" s="73"/>
      <c r="O133" s="73"/>
      <c r="P133" s="73"/>
      <c r="Q133" s="57">
        <f t="shared" si="28"/>
        <v>0</v>
      </c>
      <c r="S133" s="34"/>
    </row>
    <row r="134" spans="2:19" ht="96.75" hidden="1" customHeight="1" x14ac:dyDescent="0.25">
      <c r="B134" s="49"/>
      <c r="C134" s="49"/>
      <c r="D134" s="49"/>
      <c r="E134" s="49" t="s">
        <v>271</v>
      </c>
      <c r="F134" s="57">
        <f t="shared" si="26"/>
        <v>0</v>
      </c>
      <c r="G134" s="72"/>
      <c r="H134" s="73"/>
      <c r="I134" s="73"/>
      <c r="J134" s="73"/>
      <c r="K134" s="57">
        <f t="shared" si="27"/>
        <v>0</v>
      </c>
      <c r="L134" s="57"/>
      <c r="M134" s="73"/>
      <c r="N134" s="73"/>
      <c r="O134" s="73"/>
      <c r="P134" s="73"/>
      <c r="Q134" s="57">
        <f t="shared" si="28"/>
        <v>0</v>
      </c>
      <c r="S134" s="34"/>
    </row>
    <row r="135" spans="2:19" ht="42" hidden="1" customHeight="1" x14ac:dyDescent="0.25">
      <c r="B135" s="49"/>
      <c r="C135" s="49"/>
      <c r="D135" s="49"/>
      <c r="E135" s="49" t="s">
        <v>216</v>
      </c>
      <c r="F135" s="57">
        <f t="shared" si="26"/>
        <v>0</v>
      </c>
      <c r="G135" s="72"/>
      <c r="H135" s="73"/>
      <c r="I135" s="73"/>
      <c r="J135" s="73"/>
      <c r="K135" s="57">
        <f t="shared" si="27"/>
        <v>0</v>
      </c>
      <c r="L135" s="57"/>
      <c r="M135" s="73"/>
      <c r="N135" s="73"/>
      <c r="O135" s="73"/>
      <c r="P135" s="73"/>
      <c r="Q135" s="57">
        <f t="shared" si="28"/>
        <v>0</v>
      </c>
      <c r="S135" s="34"/>
    </row>
    <row r="136" spans="2:19" s="35" customFormat="1" ht="41.25" hidden="1" customHeight="1" x14ac:dyDescent="0.25">
      <c r="B136" s="49"/>
      <c r="C136" s="49"/>
      <c r="D136" s="49"/>
      <c r="E136" s="49" t="s">
        <v>217</v>
      </c>
      <c r="F136" s="57">
        <f t="shared" si="26"/>
        <v>0</v>
      </c>
      <c r="G136" s="72"/>
      <c r="H136" s="73"/>
      <c r="I136" s="73"/>
      <c r="J136" s="73"/>
      <c r="K136" s="57">
        <f t="shared" si="27"/>
        <v>0</v>
      </c>
      <c r="L136" s="57"/>
      <c r="M136" s="73"/>
      <c r="N136" s="73"/>
      <c r="O136" s="73"/>
      <c r="P136" s="73"/>
      <c r="Q136" s="57">
        <f t="shared" si="28"/>
        <v>0</v>
      </c>
      <c r="S136" s="34"/>
    </row>
    <row r="137" spans="2:19" ht="69.75" hidden="1" customHeight="1" x14ac:dyDescent="0.25">
      <c r="B137" s="49"/>
      <c r="C137" s="49"/>
      <c r="D137" s="49"/>
      <c r="E137" s="50" t="s">
        <v>63</v>
      </c>
      <c r="F137" s="57">
        <f t="shared" si="26"/>
        <v>0</v>
      </c>
      <c r="G137" s="72"/>
      <c r="H137" s="73"/>
      <c r="I137" s="73"/>
      <c r="J137" s="73"/>
      <c r="K137" s="57">
        <f t="shared" si="27"/>
        <v>0</v>
      </c>
      <c r="L137" s="57"/>
      <c r="M137" s="73"/>
      <c r="N137" s="73"/>
      <c r="O137" s="73"/>
      <c r="P137" s="73"/>
      <c r="Q137" s="57">
        <f t="shared" si="28"/>
        <v>0</v>
      </c>
      <c r="S137" s="34"/>
    </row>
    <row r="138" spans="2:19" s="35" customFormat="1" ht="21" hidden="1" customHeight="1" x14ac:dyDescent="0.25">
      <c r="B138" s="1"/>
      <c r="C138" s="2"/>
      <c r="D138" s="1"/>
      <c r="E138" s="48" t="s">
        <v>218</v>
      </c>
      <c r="F138" s="57">
        <f t="shared" si="26"/>
        <v>0</v>
      </c>
      <c r="G138" s="72"/>
      <c r="H138" s="73"/>
      <c r="I138" s="73"/>
      <c r="J138" s="73"/>
      <c r="K138" s="57">
        <f t="shared" si="27"/>
        <v>0</v>
      </c>
      <c r="L138" s="57"/>
      <c r="M138" s="73"/>
      <c r="N138" s="73"/>
      <c r="O138" s="73"/>
      <c r="P138" s="73"/>
      <c r="Q138" s="57">
        <f t="shared" si="28"/>
        <v>0</v>
      </c>
      <c r="S138" s="34"/>
    </row>
    <row r="139" spans="2:19" ht="14.25" hidden="1" customHeight="1" x14ac:dyDescent="0.25">
      <c r="B139" s="154" t="s">
        <v>396</v>
      </c>
      <c r="C139" s="13">
        <v>4000</v>
      </c>
      <c r="D139" s="230" t="s">
        <v>219</v>
      </c>
      <c r="E139" s="231"/>
      <c r="F139" s="57">
        <f t="shared" si="26"/>
        <v>0</v>
      </c>
      <c r="G139" s="7">
        <f>G140</f>
        <v>0</v>
      </c>
      <c r="H139" s="57">
        <f>H140</f>
        <v>0</v>
      </c>
      <c r="I139" s="57">
        <f>I140</f>
        <v>0</v>
      </c>
      <c r="J139" s="57">
        <f>J140</f>
        <v>0</v>
      </c>
      <c r="K139" s="57">
        <f t="shared" si="27"/>
        <v>0</v>
      </c>
      <c r="L139" s="57"/>
      <c r="M139" s="57">
        <f>M140</f>
        <v>0</v>
      </c>
      <c r="N139" s="57">
        <f>N140</f>
        <v>0</v>
      </c>
      <c r="O139" s="57">
        <f>O140</f>
        <v>0</v>
      </c>
      <c r="P139" s="57">
        <f>P140</f>
        <v>0</v>
      </c>
      <c r="Q139" s="57">
        <f t="shared" si="28"/>
        <v>0</v>
      </c>
      <c r="S139" s="34"/>
    </row>
    <row r="140" spans="2:19" ht="27.6" hidden="1" x14ac:dyDescent="0.25">
      <c r="B140" s="1" t="s">
        <v>409</v>
      </c>
      <c r="C140" s="2">
        <v>4030</v>
      </c>
      <c r="D140" s="1" t="s">
        <v>567</v>
      </c>
      <c r="E140" s="48" t="s">
        <v>408</v>
      </c>
      <c r="F140" s="57">
        <f t="shared" si="26"/>
        <v>0</v>
      </c>
      <c r="G140" s="4"/>
      <c r="H140" s="5"/>
      <c r="I140" s="5"/>
      <c r="J140" s="5"/>
      <c r="K140" s="57">
        <f t="shared" si="27"/>
        <v>0</v>
      </c>
      <c r="L140" s="57"/>
      <c r="M140" s="5"/>
      <c r="N140" s="5"/>
      <c r="O140" s="5"/>
      <c r="P140" s="5"/>
      <c r="Q140" s="57">
        <f t="shared" si="28"/>
        <v>0</v>
      </c>
      <c r="S140" s="34"/>
    </row>
    <row r="141" spans="2:19" ht="43.5" hidden="1" customHeight="1" x14ac:dyDescent="0.25">
      <c r="B141" s="154" t="s">
        <v>192</v>
      </c>
      <c r="C141" s="2">
        <v>8300</v>
      </c>
      <c r="D141" s="230" t="s">
        <v>191</v>
      </c>
      <c r="E141" s="231"/>
      <c r="F141" s="57">
        <f>G141+J141</f>
        <v>0</v>
      </c>
      <c r="G141" s="7">
        <f>G145++G142</f>
        <v>0</v>
      </c>
      <c r="H141" s="57">
        <f>H145++H142</f>
        <v>0</v>
      </c>
      <c r="I141" s="57">
        <f>I145++I142</f>
        <v>0</v>
      </c>
      <c r="J141" s="57">
        <f>J145+J146</f>
        <v>0</v>
      </c>
      <c r="K141" s="57">
        <f t="shared" si="27"/>
        <v>0</v>
      </c>
      <c r="L141" s="57"/>
      <c r="M141" s="57">
        <f>M145++M142</f>
        <v>0</v>
      </c>
      <c r="N141" s="57">
        <f>N145++N142</f>
        <v>0</v>
      </c>
      <c r="O141" s="57">
        <f>O145++O142</f>
        <v>0</v>
      </c>
      <c r="P141" s="57">
        <f>P145++P142</f>
        <v>0</v>
      </c>
      <c r="Q141" s="57">
        <f t="shared" si="28"/>
        <v>0</v>
      </c>
      <c r="S141" s="34"/>
    </row>
    <row r="142" spans="2:19" ht="27.6" hidden="1" x14ac:dyDescent="0.25">
      <c r="B142" s="1" t="s">
        <v>14</v>
      </c>
      <c r="C142" s="2">
        <v>8311</v>
      </c>
      <c r="D142" s="1" t="s">
        <v>162</v>
      </c>
      <c r="E142" s="47" t="s">
        <v>273</v>
      </c>
      <c r="F142" s="57">
        <f>G142+J142</f>
        <v>0</v>
      </c>
      <c r="G142" s="7"/>
      <c r="H142" s="57"/>
      <c r="I142" s="57"/>
      <c r="J142" s="57"/>
      <c r="K142" s="57">
        <f>M142+P142</f>
        <v>0</v>
      </c>
      <c r="L142" s="57"/>
      <c r="M142" s="57"/>
      <c r="N142" s="57"/>
      <c r="O142" s="57"/>
      <c r="P142" s="5"/>
      <c r="Q142" s="57">
        <f>F142+K142</f>
        <v>0</v>
      </c>
      <c r="S142" s="34"/>
    </row>
    <row r="143" spans="2:19" ht="13.8" hidden="1" x14ac:dyDescent="0.25">
      <c r="B143" s="1" t="s">
        <v>15</v>
      </c>
      <c r="C143" s="2">
        <v>8312</v>
      </c>
      <c r="D143" s="1" t="s">
        <v>16</v>
      </c>
      <c r="E143" s="47" t="s">
        <v>17</v>
      </c>
      <c r="F143" s="57"/>
      <c r="G143" s="7"/>
      <c r="H143" s="57"/>
      <c r="I143" s="57"/>
      <c r="J143" s="57"/>
      <c r="K143" s="57">
        <f>M143+P143</f>
        <v>0</v>
      </c>
      <c r="L143" s="57"/>
      <c r="M143" s="5"/>
      <c r="N143" s="5"/>
      <c r="O143" s="5"/>
      <c r="P143" s="5"/>
      <c r="Q143" s="57">
        <f>F143+K143</f>
        <v>0</v>
      </c>
      <c r="S143" s="34"/>
    </row>
    <row r="144" spans="2:19" s="35" customFormat="1" ht="13.8" hidden="1" x14ac:dyDescent="0.25">
      <c r="B144" s="1" t="s">
        <v>18</v>
      </c>
      <c r="C144" s="2">
        <v>8320</v>
      </c>
      <c r="D144" s="1" t="s">
        <v>19</v>
      </c>
      <c r="E144" s="47" t="s">
        <v>20</v>
      </c>
      <c r="F144" s="57"/>
      <c r="G144" s="7"/>
      <c r="H144" s="57"/>
      <c r="I144" s="57"/>
      <c r="J144" s="57"/>
      <c r="K144" s="57">
        <f>M144+P144</f>
        <v>0</v>
      </c>
      <c r="L144" s="57"/>
      <c r="M144" s="5"/>
      <c r="N144" s="5"/>
      <c r="O144" s="5"/>
      <c r="P144" s="5"/>
      <c r="Q144" s="57">
        <f>F144+K144</f>
        <v>0</v>
      </c>
      <c r="S144" s="34"/>
    </row>
    <row r="145" spans="2:21" ht="27.6" hidden="1" x14ac:dyDescent="0.25">
      <c r="B145" s="1" t="s">
        <v>410</v>
      </c>
      <c r="C145" s="2">
        <v>8330</v>
      </c>
      <c r="D145" s="1" t="s">
        <v>568</v>
      </c>
      <c r="E145" s="47" t="s">
        <v>412</v>
      </c>
      <c r="F145" s="57">
        <f t="shared" si="26"/>
        <v>0</v>
      </c>
      <c r="G145" s="4"/>
      <c r="H145" s="5"/>
      <c r="I145" s="5"/>
      <c r="J145" s="5"/>
      <c r="K145" s="57">
        <f t="shared" si="27"/>
        <v>0</v>
      </c>
      <c r="L145" s="57"/>
      <c r="M145" s="5"/>
      <c r="N145" s="5"/>
      <c r="O145" s="5"/>
      <c r="P145" s="5"/>
      <c r="Q145" s="57">
        <f t="shared" si="28"/>
        <v>0</v>
      </c>
      <c r="S145" s="34"/>
    </row>
    <row r="146" spans="2:21" ht="30" hidden="1" customHeight="1" x14ac:dyDescent="0.25">
      <c r="B146" s="1" t="s">
        <v>411</v>
      </c>
      <c r="C146" s="2">
        <v>8340</v>
      </c>
      <c r="D146" s="1" t="s">
        <v>569</v>
      </c>
      <c r="E146" s="47" t="s">
        <v>413</v>
      </c>
      <c r="F146" s="57">
        <f t="shared" si="26"/>
        <v>0</v>
      </c>
      <c r="G146" s="4"/>
      <c r="H146" s="5"/>
      <c r="I146" s="5"/>
      <c r="J146" s="5"/>
      <c r="K146" s="57">
        <f t="shared" si="27"/>
        <v>0</v>
      </c>
      <c r="L146" s="57"/>
      <c r="M146" s="5"/>
      <c r="N146" s="5"/>
      <c r="O146" s="5"/>
      <c r="P146" s="5"/>
      <c r="Q146" s="57">
        <f t="shared" si="28"/>
        <v>0</v>
      </c>
      <c r="S146" s="34"/>
    </row>
    <row r="147" spans="2:21" ht="31.5" hidden="1" customHeight="1" x14ac:dyDescent="0.25">
      <c r="B147" s="154" t="s">
        <v>414</v>
      </c>
      <c r="C147" s="2">
        <v>7300</v>
      </c>
      <c r="D147" s="230" t="s">
        <v>345</v>
      </c>
      <c r="E147" s="231"/>
      <c r="F147" s="57">
        <f t="shared" si="26"/>
        <v>0</v>
      </c>
      <c r="G147" s="7">
        <f>G148</f>
        <v>0</v>
      </c>
      <c r="H147" s="57">
        <f>H148</f>
        <v>0</v>
      </c>
      <c r="I147" s="57">
        <f>I148</f>
        <v>0</v>
      </c>
      <c r="J147" s="57">
        <f>J148</f>
        <v>0</v>
      </c>
      <c r="K147" s="57">
        <f>M147+P147</f>
        <v>0</v>
      </c>
      <c r="L147" s="5">
        <f>L149</f>
        <v>0</v>
      </c>
      <c r="M147" s="5">
        <f>M148</f>
        <v>0</v>
      </c>
      <c r="N147" s="5">
        <f>N148</f>
        <v>0</v>
      </c>
      <c r="O147" s="5">
        <f>O148</f>
        <v>0</v>
      </c>
      <c r="P147" s="5">
        <f>P149</f>
        <v>0</v>
      </c>
      <c r="Q147" s="57">
        <f t="shared" si="28"/>
        <v>0</v>
      </c>
      <c r="S147" s="34"/>
    </row>
    <row r="148" spans="2:21" ht="30" hidden="1" customHeight="1" x14ac:dyDescent="0.25">
      <c r="B148" s="1" t="s">
        <v>415</v>
      </c>
      <c r="C148" s="2">
        <v>7322</v>
      </c>
      <c r="D148" s="1" t="s">
        <v>570</v>
      </c>
      <c r="E148" s="47" t="s">
        <v>416</v>
      </c>
      <c r="F148" s="57">
        <f t="shared" si="26"/>
        <v>0</v>
      </c>
      <c r="G148" s="4"/>
      <c r="H148" s="5"/>
      <c r="I148" s="5"/>
      <c r="J148" s="5"/>
      <c r="K148" s="57">
        <f t="shared" si="27"/>
        <v>0</v>
      </c>
      <c r="L148" s="5"/>
      <c r="M148" s="5"/>
      <c r="N148" s="5"/>
      <c r="O148" s="5"/>
      <c r="P148" s="5"/>
      <c r="Q148" s="57">
        <f t="shared" si="28"/>
        <v>0</v>
      </c>
      <c r="S148" s="34"/>
    </row>
    <row r="149" spans="2:21" ht="13.8" hidden="1" x14ac:dyDescent="0.25">
      <c r="B149" s="154" t="s">
        <v>21</v>
      </c>
      <c r="C149" s="2">
        <v>7360</v>
      </c>
      <c r="D149" s="230" t="s">
        <v>22</v>
      </c>
      <c r="E149" s="231"/>
      <c r="F149" s="57">
        <f t="shared" ref="F149:O149" si="29">F151</f>
        <v>0</v>
      </c>
      <c r="G149" s="7">
        <f t="shared" si="29"/>
        <v>0</v>
      </c>
      <c r="H149" s="57">
        <f t="shared" si="29"/>
        <v>0</v>
      </c>
      <c r="I149" s="57">
        <f t="shared" si="29"/>
        <v>0</v>
      </c>
      <c r="J149" s="57">
        <f t="shared" si="29"/>
        <v>0</v>
      </c>
      <c r="K149" s="57">
        <f>M149+P149</f>
        <v>0</v>
      </c>
      <c r="L149" s="5">
        <f>L150</f>
        <v>0</v>
      </c>
      <c r="M149" s="5">
        <f t="shared" si="29"/>
        <v>0</v>
      </c>
      <c r="N149" s="5">
        <f t="shared" si="29"/>
        <v>0</v>
      </c>
      <c r="O149" s="5">
        <f t="shared" si="29"/>
        <v>0</v>
      </c>
      <c r="P149" s="5">
        <f>P151+P150</f>
        <v>0</v>
      </c>
      <c r="Q149" s="57">
        <f t="shared" si="28"/>
        <v>0</v>
      </c>
      <c r="S149" s="34"/>
    </row>
    <row r="150" spans="2:21" ht="41.4" hidden="1" x14ac:dyDescent="0.25">
      <c r="B150" s="1" t="s">
        <v>23</v>
      </c>
      <c r="C150" s="2">
        <v>7361</v>
      </c>
      <c r="D150" s="1" t="s">
        <v>319</v>
      </c>
      <c r="E150" s="47" t="s">
        <v>10</v>
      </c>
      <c r="F150" s="57"/>
      <c r="G150" s="7"/>
      <c r="H150" s="57"/>
      <c r="I150" s="57"/>
      <c r="J150" s="57"/>
      <c r="K150" s="57">
        <f>M150+P150</f>
        <v>0</v>
      </c>
      <c r="L150" s="5"/>
      <c r="M150" s="5"/>
      <c r="N150" s="5"/>
      <c r="O150" s="5"/>
      <c r="P150" s="5"/>
      <c r="Q150" s="57">
        <f t="shared" si="28"/>
        <v>0</v>
      </c>
      <c r="S150" s="34"/>
    </row>
    <row r="151" spans="2:21" ht="47.25" hidden="1" customHeight="1" x14ac:dyDescent="0.25">
      <c r="B151" s="1" t="s">
        <v>24</v>
      </c>
      <c r="C151" s="2">
        <v>7363</v>
      </c>
      <c r="D151" s="1" t="s">
        <v>319</v>
      </c>
      <c r="E151" s="47" t="s">
        <v>12</v>
      </c>
      <c r="F151" s="57">
        <f>G151+J151</f>
        <v>0</v>
      </c>
      <c r="G151" s="4"/>
      <c r="H151" s="5"/>
      <c r="I151" s="5"/>
      <c r="J151" s="5"/>
      <c r="K151" s="57">
        <f>M151+P151</f>
        <v>0</v>
      </c>
      <c r="L151" s="57"/>
      <c r="M151" s="5"/>
      <c r="N151" s="5"/>
      <c r="O151" s="5"/>
      <c r="P151" s="5"/>
      <c r="Q151" s="57">
        <f t="shared" si="28"/>
        <v>0</v>
      </c>
    </row>
    <row r="152" spans="2:21" ht="24.75" hidden="1" customHeight="1" x14ac:dyDescent="0.25">
      <c r="B152" s="1" t="s">
        <v>15</v>
      </c>
      <c r="C152" s="2">
        <v>8312</v>
      </c>
      <c r="D152" s="1" t="s">
        <v>16</v>
      </c>
      <c r="E152" s="47" t="s">
        <v>278</v>
      </c>
      <c r="F152" s="57"/>
      <c r="G152" s="7"/>
      <c r="H152" s="57"/>
      <c r="I152" s="57"/>
      <c r="J152" s="57"/>
      <c r="K152" s="57">
        <f>M152+P152</f>
        <v>0</v>
      </c>
      <c r="L152" s="5"/>
      <c r="M152" s="5"/>
      <c r="N152" s="5"/>
      <c r="O152" s="5"/>
      <c r="P152" s="5"/>
      <c r="Q152" s="57">
        <f>F152+K152</f>
        <v>0</v>
      </c>
    </row>
    <row r="153" spans="2:21" ht="14.25" customHeight="1" x14ac:dyDescent="0.25">
      <c r="B153" s="146" t="s">
        <v>417</v>
      </c>
      <c r="C153" s="287" t="s">
        <v>227</v>
      </c>
      <c r="D153" s="288"/>
      <c r="E153" s="289"/>
      <c r="F153" s="116">
        <f t="shared" si="26"/>
        <v>-5133468</v>
      </c>
      <c r="G153" s="139">
        <f>G154</f>
        <v>-5133468</v>
      </c>
      <c r="H153" s="117">
        <f>H154</f>
        <v>0</v>
      </c>
      <c r="I153" s="117">
        <f>I154</f>
        <v>0</v>
      </c>
      <c r="J153" s="117">
        <f>J154</f>
        <v>0</v>
      </c>
      <c r="K153" s="117">
        <f>M153+P153</f>
        <v>5000000</v>
      </c>
      <c r="L153" s="117">
        <f>L154</f>
        <v>5000000</v>
      </c>
      <c r="M153" s="117">
        <f>M154</f>
        <v>0</v>
      </c>
      <c r="N153" s="117">
        <f>N154</f>
        <v>0</v>
      </c>
      <c r="O153" s="117">
        <f>O154</f>
        <v>0</v>
      </c>
      <c r="P153" s="117">
        <f>P154</f>
        <v>5000000</v>
      </c>
      <c r="Q153" s="117">
        <f t="shared" si="28"/>
        <v>-133468</v>
      </c>
      <c r="S153" s="34">
        <f>S158+S159+S160+S161+S165+S167+S168+S170+S171+S172+S174+S175+S177+S178</f>
        <v>0</v>
      </c>
      <c r="T153" s="34">
        <f>T158+T159+T160+T161+T165+T167+T168+T170+T171+T172+T174+T175+T177+T178</f>
        <v>0</v>
      </c>
      <c r="U153" s="34">
        <f>U158+U159+U160+U161+U165+U167+U168+U170+U171+U172+U174+U175+U177+U178</f>
        <v>0</v>
      </c>
    </row>
    <row r="154" spans="2:21" ht="15" customHeight="1" x14ac:dyDescent="0.25">
      <c r="B154" s="147" t="s">
        <v>418</v>
      </c>
      <c r="C154" s="276" t="s">
        <v>227</v>
      </c>
      <c r="D154" s="277"/>
      <c r="E154" s="278"/>
      <c r="F154" s="116">
        <f t="shared" si="26"/>
        <v>-5133468</v>
      </c>
      <c r="G154" s="140">
        <f>G155+G180</f>
        <v>-5133468</v>
      </c>
      <c r="H154" s="133">
        <f>H155+H180</f>
        <v>0</v>
      </c>
      <c r="I154" s="133">
        <f>I155+I180</f>
        <v>0</v>
      </c>
      <c r="J154" s="133">
        <f>J155+J180</f>
        <v>0</v>
      </c>
      <c r="K154" s="117">
        <f t="shared" si="27"/>
        <v>5000000</v>
      </c>
      <c r="L154" s="133">
        <f>L155+L180</f>
        <v>5000000</v>
      </c>
      <c r="M154" s="133">
        <f>M155+M180</f>
        <v>0</v>
      </c>
      <c r="N154" s="133">
        <f>N155+N180</f>
        <v>0</v>
      </c>
      <c r="O154" s="133">
        <f>O155+O180</f>
        <v>0</v>
      </c>
      <c r="P154" s="133">
        <f>P155+P180</f>
        <v>5000000</v>
      </c>
      <c r="Q154" s="117">
        <f t="shared" si="28"/>
        <v>-133468</v>
      </c>
    </row>
    <row r="155" spans="2:21" ht="14.25" customHeight="1" x14ac:dyDescent="0.25">
      <c r="B155" s="146" t="s">
        <v>419</v>
      </c>
      <c r="C155" s="131">
        <v>3000</v>
      </c>
      <c r="D155" s="287" t="s">
        <v>221</v>
      </c>
      <c r="E155" s="289"/>
      <c r="F155" s="116">
        <f t="shared" si="26"/>
        <v>-5133468</v>
      </c>
      <c r="G155" s="139">
        <f>G158+G162+G164+G169+G172+G173+G175+G176</f>
        <v>-5133468</v>
      </c>
      <c r="H155" s="117">
        <f t="shared" ref="H155:P155" si="30">H158+H162+H164+H169+H172+H173+H175+H176</f>
        <v>0</v>
      </c>
      <c r="I155" s="117">
        <f t="shared" si="30"/>
        <v>0</v>
      </c>
      <c r="J155" s="117">
        <f t="shared" si="30"/>
        <v>0</v>
      </c>
      <c r="K155" s="117">
        <f t="shared" si="27"/>
        <v>5000000</v>
      </c>
      <c r="L155" s="117">
        <f t="shared" si="30"/>
        <v>5000000</v>
      </c>
      <c r="M155" s="117">
        <f t="shared" si="30"/>
        <v>0</v>
      </c>
      <c r="N155" s="117">
        <f t="shared" si="30"/>
        <v>0</v>
      </c>
      <c r="O155" s="117">
        <f t="shared" si="30"/>
        <v>0</v>
      </c>
      <c r="P155" s="117">
        <f t="shared" si="30"/>
        <v>5000000</v>
      </c>
      <c r="Q155" s="117">
        <f t="shared" si="28"/>
        <v>-133468</v>
      </c>
    </row>
    <row r="156" spans="2:21" ht="13.8" hidden="1" x14ac:dyDescent="0.25">
      <c r="B156" s="1"/>
      <c r="C156" s="2"/>
      <c r="D156" s="1"/>
      <c r="E156" s="3"/>
      <c r="F156" s="12">
        <f>G156+J156</f>
        <v>0</v>
      </c>
      <c r="G156" s="4">
        <f>22597.5+4830-27427.5</f>
        <v>0</v>
      </c>
      <c r="H156" s="5"/>
      <c r="I156" s="5"/>
      <c r="J156" s="5"/>
      <c r="K156" s="57">
        <f>M156+P156</f>
        <v>0</v>
      </c>
      <c r="L156" s="57"/>
      <c r="M156" s="5"/>
      <c r="N156" s="5"/>
      <c r="O156" s="5"/>
      <c r="P156" s="5"/>
      <c r="Q156" s="57">
        <f>F156+K156</f>
        <v>0</v>
      </c>
    </row>
    <row r="157" spans="2:21" ht="13.8" hidden="1" x14ac:dyDescent="0.25">
      <c r="B157" s="1"/>
      <c r="C157" s="2"/>
      <c r="D157" s="1"/>
      <c r="E157" s="3"/>
      <c r="F157" s="12">
        <f>G157+J157</f>
        <v>0</v>
      </c>
      <c r="G157" s="4"/>
      <c r="H157" s="5"/>
      <c r="I157" s="5"/>
      <c r="J157" s="5"/>
      <c r="K157" s="57">
        <f>M157+P157</f>
        <v>0</v>
      </c>
      <c r="L157" s="57"/>
      <c r="M157" s="5"/>
      <c r="N157" s="5"/>
      <c r="O157" s="5"/>
      <c r="P157" s="5"/>
      <c r="Q157" s="57">
        <f>F157+K157</f>
        <v>0</v>
      </c>
    </row>
    <row r="158" spans="2:21" ht="64.5" customHeight="1" x14ac:dyDescent="0.25">
      <c r="B158" s="184" t="s">
        <v>420</v>
      </c>
      <c r="C158" s="110" t="s">
        <v>222</v>
      </c>
      <c r="D158" s="113"/>
      <c r="E158" s="115" t="s">
        <v>596</v>
      </c>
      <c r="F158" s="114">
        <f t="shared" si="26"/>
        <v>-5000000</v>
      </c>
      <c r="G158" s="109">
        <f>G159+G160+G161</f>
        <v>-5000000</v>
      </c>
      <c r="H158" s="9">
        <f>H159+H160+H161</f>
        <v>0</v>
      </c>
      <c r="I158" s="9">
        <f>I159+I160+I161</f>
        <v>0</v>
      </c>
      <c r="J158" s="9">
        <f>J159+J160+J161</f>
        <v>0</v>
      </c>
      <c r="K158" s="8">
        <f t="shared" si="27"/>
        <v>5000000</v>
      </c>
      <c r="L158" s="9">
        <f>L159+L160+L161</f>
        <v>5000000</v>
      </c>
      <c r="M158" s="9">
        <f>M159+M160+M161</f>
        <v>0</v>
      </c>
      <c r="N158" s="9">
        <f>N159+N160+N161</f>
        <v>0</v>
      </c>
      <c r="O158" s="9">
        <f>O159+O160+O161</f>
        <v>0</v>
      </c>
      <c r="P158" s="9">
        <f>P159+P160+P161</f>
        <v>5000000</v>
      </c>
      <c r="Q158" s="8">
        <f t="shared" si="28"/>
        <v>0</v>
      </c>
    </row>
    <row r="159" spans="2:21" ht="41.4" hidden="1" x14ac:dyDescent="0.25">
      <c r="B159" s="1" t="s">
        <v>421</v>
      </c>
      <c r="C159" s="2">
        <v>3101</v>
      </c>
      <c r="D159" s="1" t="s">
        <v>465</v>
      </c>
      <c r="E159" s="3" t="s">
        <v>223</v>
      </c>
      <c r="F159" s="57">
        <f>G159+J159</f>
        <v>0</v>
      </c>
      <c r="G159" s="4"/>
      <c r="H159" s="5"/>
      <c r="I159" s="5"/>
      <c r="J159" s="5"/>
      <c r="K159" s="57">
        <f t="shared" si="27"/>
        <v>0</v>
      </c>
      <c r="L159" s="5"/>
      <c r="M159" s="5"/>
      <c r="N159" s="5"/>
      <c r="O159" s="5"/>
      <c r="P159" s="5"/>
      <c r="Q159" s="57">
        <f t="shared" si="28"/>
        <v>0</v>
      </c>
    </row>
    <row r="160" spans="2:21" ht="82.8" x14ac:dyDescent="0.25">
      <c r="B160" s="135" t="s">
        <v>422</v>
      </c>
      <c r="C160" s="134">
        <v>3102</v>
      </c>
      <c r="D160" s="135" t="s">
        <v>466</v>
      </c>
      <c r="E160" s="136" t="s">
        <v>625</v>
      </c>
      <c r="F160" s="142">
        <f t="shared" si="26"/>
        <v>-5000000</v>
      </c>
      <c r="G160" s="141">
        <v>-5000000</v>
      </c>
      <c r="H160" s="138"/>
      <c r="I160" s="138"/>
      <c r="J160" s="138"/>
      <c r="K160" s="137">
        <f t="shared" si="27"/>
        <v>5000000</v>
      </c>
      <c r="L160" s="138">
        <v>5000000</v>
      </c>
      <c r="M160" s="138"/>
      <c r="N160" s="138"/>
      <c r="O160" s="138"/>
      <c r="P160" s="138">
        <v>5000000</v>
      </c>
      <c r="Q160" s="137">
        <f t="shared" si="28"/>
        <v>0</v>
      </c>
    </row>
    <row r="161" spans="2:23" ht="27.6" hidden="1" x14ac:dyDescent="0.25">
      <c r="B161" s="1" t="s">
        <v>25</v>
      </c>
      <c r="C161" s="2">
        <v>3105</v>
      </c>
      <c r="D161" s="155" t="s">
        <v>26</v>
      </c>
      <c r="E161" s="3" t="s">
        <v>27</v>
      </c>
      <c r="F161" s="57">
        <f t="shared" si="26"/>
        <v>0</v>
      </c>
      <c r="G161" s="4"/>
      <c r="H161" s="5"/>
      <c r="I161" s="5"/>
      <c r="J161" s="5"/>
      <c r="K161" s="57">
        <f t="shared" si="27"/>
        <v>0</v>
      </c>
      <c r="L161" s="57"/>
      <c r="M161" s="5"/>
      <c r="N161" s="5"/>
      <c r="O161" s="5"/>
      <c r="P161" s="5"/>
      <c r="Q161" s="57">
        <f t="shared" si="28"/>
        <v>0</v>
      </c>
    </row>
    <row r="162" spans="2:23" ht="31.5" hidden="1" customHeight="1" x14ac:dyDescent="0.25">
      <c r="B162" s="154" t="s">
        <v>423</v>
      </c>
      <c r="C162" s="154">
        <v>3110</v>
      </c>
      <c r="D162" s="230" t="s">
        <v>224</v>
      </c>
      <c r="E162" s="231"/>
      <c r="F162" s="57">
        <f t="shared" si="26"/>
        <v>0</v>
      </c>
      <c r="G162" s="7">
        <f>G163</f>
        <v>0</v>
      </c>
      <c r="H162" s="57">
        <f>H163</f>
        <v>0</v>
      </c>
      <c r="I162" s="57">
        <f>I163</f>
        <v>0</v>
      </c>
      <c r="J162" s="57">
        <f>J163</f>
        <v>0</v>
      </c>
      <c r="K162" s="57">
        <f t="shared" si="27"/>
        <v>0</v>
      </c>
      <c r="L162" s="57">
        <f>L163</f>
        <v>0</v>
      </c>
      <c r="M162" s="57">
        <f>M163</f>
        <v>0</v>
      </c>
      <c r="N162" s="57">
        <f>N163</f>
        <v>0</v>
      </c>
      <c r="O162" s="57">
        <f>O163</f>
        <v>0</v>
      </c>
      <c r="P162" s="57">
        <f>P163</f>
        <v>0</v>
      </c>
      <c r="Q162" s="57">
        <f t="shared" si="28"/>
        <v>0</v>
      </c>
    </row>
    <row r="163" spans="2:23" s="35" customFormat="1" ht="79.5" hidden="1" customHeight="1" x14ac:dyDescent="0.25">
      <c r="B163" s="1" t="s">
        <v>424</v>
      </c>
      <c r="C163" s="2">
        <v>3111</v>
      </c>
      <c r="D163" s="1" t="s">
        <v>467</v>
      </c>
      <c r="E163" s="3" t="s">
        <v>497</v>
      </c>
      <c r="F163" s="57">
        <f t="shared" si="26"/>
        <v>0</v>
      </c>
      <c r="G163" s="4"/>
      <c r="H163" s="5"/>
      <c r="I163" s="5"/>
      <c r="J163" s="5"/>
      <c r="K163" s="57">
        <f t="shared" si="27"/>
        <v>0</v>
      </c>
      <c r="L163" s="57"/>
      <c r="M163" s="5"/>
      <c r="N163" s="5"/>
      <c r="O163" s="5"/>
      <c r="P163" s="5"/>
      <c r="Q163" s="57">
        <f t="shared" si="28"/>
        <v>0</v>
      </c>
    </row>
    <row r="164" spans="2:23" ht="33" hidden="1" customHeight="1" x14ac:dyDescent="0.25">
      <c r="B164" s="154" t="s">
        <v>429</v>
      </c>
      <c r="C164" s="154">
        <v>3120</v>
      </c>
      <c r="E164" s="121" t="s">
        <v>225</v>
      </c>
      <c r="F164" s="57">
        <f t="shared" si="26"/>
        <v>0</v>
      </c>
      <c r="G164" s="7">
        <f>G165+G167+G168</f>
        <v>0</v>
      </c>
      <c r="H164" s="57">
        <f>H165+H167+H168</f>
        <v>0</v>
      </c>
      <c r="I164" s="57">
        <f>I165+I167+I168</f>
        <v>0</v>
      </c>
      <c r="J164" s="57">
        <f>J165+J167+J168</f>
        <v>0</v>
      </c>
      <c r="K164" s="57">
        <f t="shared" si="27"/>
        <v>0</v>
      </c>
      <c r="L164" s="57">
        <f>L165+L167+L168</f>
        <v>0</v>
      </c>
      <c r="M164" s="57">
        <f>M165+M167+M168</f>
        <v>0</v>
      </c>
      <c r="N164" s="57">
        <f>N165+N167+N168</f>
        <v>0</v>
      </c>
      <c r="O164" s="57">
        <f>O165+O167+O168</f>
        <v>0</v>
      </c>
      <c r="P164" s="57">
        <f>P165+P167+P168</f>
        <v>0</v>
      </c>
      <c r="Q164" s="57">
        <f t="shared" si="28"/>
        <v>0</v>
      </c>
    </row>
    <row r="165" spans="2:23" s="35" customFormat="1" ht="27.6" hidden="1" x14ac:dyDescent="0.25">
      <c r="B165" s="1" t="s">
        <v>430</v>
      </c>
      <c r="C165" s="2">
        <v>3121</v>
      </c>
      <c r="D165" s="1" t="s">
        <v>467</v>
      </c>
      <c r="E165" s="3" t="s">
        <v>542</v>
      </c>
      <c r="F165" s="57">
        <f t="shared" ref="F165:F234" si="31">G165+J165</f>
        <v>0</v>
      </c>
      <c r="G165" s="4"/>
      <c r="H165" s="5"/>
      <c r="I165" s="5"/>
      <c r="J165" s="5"/>
      <c r="K165" s="57">
        <f t="shared" ref="K165:K234" si="32">M165+P165</f>
        <v>0</v>
      </c>
      <c r="L165" s="57"/>
      <c r="M165" s="5"/>
      <c r="N165" s="5"/>
      <c r="O165" s="5"/>
      <c r="P165" s="5"/>
      <c r="Q165" s="57">
        <f t="shared" si="28"/>
        <v>0</v>
      </c>
      <c r="W165" s="13"/>
    </row>
    <row r="166" spans="2:23" s="35" customFormat="1" ht="13.8" hidden="1" x14ac:dyDescent="0.25">
      <c r="B166" s="1"/>
      <c r="C166" s="2"/>
      <c r="D166" s="1"/>
      <c r="E166" s="3"/>
      <c r="F166" s="57">
        <f t="shared" si="31"/>
        <v>0</v>
      </c>
      <c r="G166" s="4"/>
      <c r="H166" s="5"/>
      <c r="I166" s="5"/>
      <c r="J166" s="5"/>
      <c r="K166" s="57">
        <f t="shared" si="32"/>
        <v>0</v>
      </c>
      <c r="L166" s="57"/>
      <c r="M166" s="5"/>
      <c r="N166" s="5"/>
      <c r="O166" s="5"/>
      <c r="P166" s="5"/>
      <c r="Q166" s="57">
        <f t="shared" si="28"/>
        <v>0</v>
      </c>
    </row>
    <row r="167" spans="2:23" s="35" customFormat="1" ht="27.6" hidden="1" x14ac:dyDescent="0.25">
      <c r="B167" s="1" t="s">
        <v>431</v>
      </c>
      <c r="C167" s="2">
        <v>3122</v>
      </c>
      <c r="D167" s="1" t="s">
        <v>467</v>
      </c>
      <c r="E167" s="3" t="s">
        <v>261</v>
      </c>
      <c r="F167" s="57">
        <f t="shared" si="31"/>
        <v>0</v>
      </c>
      <c r="G167" s="4"/>
      <c r="H167" s="5"/>
      <c r="I167" s="5"/>
      <c r="J167" s="5"/>
      <c r="K167" s="57">
        <f t="shared" si="32"/>
        <v>0</v>
      </c>
      <c r="L167" s="57"/>
      <c r="M167" s="5"/>
      <c r="N167" s="5"/>
      <c r="O167" s="5"/>
      <c r="P167" s="5"/>
      <c r="Q167" s="57">
        <f t="shared" si="28"/>
        <v>0</v>
      </c>
      <c r="S167" s="34"/>
    </row>
    <row r="168" spans="2:23" ht="37.5" hidden="1" customHeight="1" x14ac:dyDescent="0.25">
      <c r="B168" s="1" t="s">
        <v>432</v>
      </c>
      <c r="C168" s="2">
        <v>3123</v>
      </c>
      <c r="D168" s="1" t="s">
        <v>467</v>
      </c>
      <c r="E168" s="3" t="s">
        <v>268</v>
      </c>
      <c r="F168" s="57">
        <f t="shared" si="31"/>
        <v>0</v>
      </c>
      <c r="G168" s="4"/>
      <c r="H168" s="5"/>
      <c r="I168" s="5"/>
      <c r="J168" s="5"/>
      <c r="K168" s="57">
        <f t="shared" si="32"/>
        <v>0</v>
      </c>
      <c r="L168" s="57"/>
      <c r="M168" s="5"/>
      <c r="N168" s="5"/>
      <c r="O168" s="5"/>
      <c r="P168" s="5"/>
      <c r="Q168" s="57">
        <f t="shared" si="28"/>
        <v>0</v>
      </c>
      <c r="S168" s="34"/>
    </row>
    <row r="169" spans="2:23" ht="21" hidden="1" customHeight="1" x14ac:dyDescent="0.25">
      <c r="B169" s="154" t="s">
        <v>425</v>
      </c>
      <c r="C169" s="6">
        <v>3130</v>
      </c>
      <c r="E169" s="121" t="s">
        <v>262</v>
      </c>
      <c r="F169" s="57">
        <f>G169+J169</f>
        <v>0</v>
      </c>
      <c r="G169" s="7">
        <f>G170+G171</f>
        <v>0</v>
      </c>
      <c r="H169" s="57">
        <f>H170+H171</f>
        <v>0</v>
      </c>
      <c r="I169" s="57">
        <f>I170+I171</f>
        <v>0</v>
      </c>
      <c r="J169" s="57">
        <f>J170+J171</f>
        <v>0</v>
      </c>
      <c r="K169" s="57">
        <f t="shared" si="32"/>
        <v>0</v>
      </c>
      <c r="L169" s="57">
        <f>L170+L171</f>
        <v>0</v>
      </c>
      <c r="M169" s="57">
        <f>M170+M171</f>
        <v>0</v>
      </c>
      <c r="N169" s="57">
        <f>N170+N171</f>
        <v>0</v>
      </c>
      <c r="O169" s="57">
        <f>O170+O171</f>
        <v>0</v>
      </c>
      <c r="P169" s="57">
        <f>P170+P171</f>
        <v>0</v>
      </c>
      <c r="Q169" s="57">
        <f t="shared" si="28"/>
        <v>0</v>
      </c>
    </row>
    <row r="170" spans="2:23" ht="50.25" hidden="1" customHeight="1" x14ac:dyDescent="0.25">
      <c r="B170" s="1" t="s">
        <v>426</v>
      </c>
      <c r="C170" s="2">
        <v>3131</v>
      </c>
      <c r="D170" s="1" t="s">
        <v>467</v>
      </c>
      <c r="E170" s="3" t="s">
        <v>263</v>
      </c>
      <c r="F170" s="57">
        <f t="shared" si="31"/>
        <v>0</v>
      </c>
      <c r="G170" s="4"/>
      <c r="H170" s="5"/>
      <c r="I170" s="5"/>
      <c r="J170" s="5"/>
      <c r="K170" s="57">
        <f t="shared" si="32"/>
        <v>0</v>
      </c>
      <c r="L170" s="57"/>
      <c r="M170" s="5"/>
      <c r="N170" s="5"/>
      <c r="O170" s="5"/>
      <c r="P170" s="5"/>
      <c r="Q170" s="57">
        <f t="shared" si="28"/>
        <v>0</v>
      </c>
    </row>
    <row r="171" spans="2:23" ht="29.25" hidden="1" customHeight="1" x14ac:dyDescent="0.25">
      <c r="B171" s="1" t="s">
        <v>427</v>
      </c>
      <c r="C171" s="2">
        <v>3133</v>
      </c>
      <c r="D171" s="1" t="s">
        <v>331</v>
      </c>
      <c r="E171" s="3" t="s">
        <v>433</v>
      </c>
      <c r="F171" s="57">
        <f t="shared" si="31"/>
        <v>0</v>
      </c>
      <c r="G171" s="4"/>
      <c r="H171" s="5"/>
      <c r="I171" s="5"/>
      <c r="J171" s="5"/>
      <c r="K171" s="57">
        <f t="shared" si="32"/>
        <v>0</v>
      </c>
      <c r="L171" s="57"/>
      <c r="M171" s="5"/>
      <c r="N171" s="5"/>
      <c r="O171" s="5"/>
      <c r="P171" s="5"/>
      <c r="Q171" s="57">
        <f t="shared" si="28"/>
        <v>0</v>
      </c>
      <c r="S171" s="34"/>
    </row>
    <row r="172" spans="2:23" s="35" customFormat="1" ht="55.2" hidden="1" x14ac:dyDescent="0.25">
      <c r="B172" s="1" t="s">
        <v>428</v>
      </c>
      <c r="C172" s="2">
        <v>3140</v>
      </c>
      <c r="D172" s="1" t="s">
        <v>467</v>
      </c>
      <c r="E172" s="3" t="s">
        <v>543</v>
      </c>
      <c r="F172" s="57">
        <f t="shared" si="31"/>
        <v>0</v>
      </c>
      <c r="G172" s="4"/>
      <c r="H172" s="5"/>
      <c r="I172" s="5"/>
      <c r="J172" s="5"/>
      <c r="K172" s="57">
        <f t="shared" si="32"/>
        <v>0</v>
      </c>
      <c r="L172" s="57"/>
      <c r="M172" s="5"/>
      <c r="N172" s="5"/>
      <c r="O172" s="5"/>
      <c r="P172" s="5"/>
      <c r="Q172" s="57">
        <f t="shared" si="28"/>
        <v>0</v>
      </c>
      <c r="W172" s="13"/>
    </row>
    <row r="173" spans="2:23" ht="35.25" hidden="1" customHeight="1" x14ac:dyDescent="0.25">
      <c r="B173" s="154" t="s">
        <v>5</v>
      </c>
      <c r="C173" s="6">
        <v>3190</v>
      </c>
      <c r="D173" s="153"/>
      <c r="E173" s="36" t="s">
        <v>581</v>
      </c>
      <c r="F173" s="57">
        <f t="shared" si="31"/>
        <v>0</v>
      </c>
      <c r="G173" s="7">
        <f>G174</f>
        <v>0</v>
      </c>
      <c r="H173" s="57">
        <f>H174</f>
        <v>0</v>
      </c>
      <c r="I173" s="57">
        <f>I174</f>
        <v>0</v>
      </c>
      <c r="J173" s="57">
        <f>J174</f>
        <v>0</v>
      </c>
      <c r="K173" s="57">
        <f t="shared" si="32"/>
        <v>0</v>
      </c>
      <c r="L173" s="57">
        <f>L174</f>
        <v>0</v>
      </c>
      <c r="M173" s="57">
        <f>M174</f>
        <v>0</v>
      </c>
      <c r="N173" s="57">
        <f>N174</f>
        <v>0</v>
      </c>
      <c r="O173" s="57">
        <f>O174</f>
        <v>0</v>
      </c>
      <c r="P173" s="57">
        <f>P174</f>
        <v>0</v>
      </c>
      <c r="Q173" s="57">
        <f t="shared" si="28"/>
        <v>0</v>
      </c>
    </row>
    <row r="174" spans="2:23" ht="41.4" hidden="1" x14ac:dyDescent="0.25">
      <c r="B174" s="1" t="s">
        <v>6</v>
      </c>
      <c r="C174" s="2">
        <v>3192</v>
      </c>
      <c r="D174" s="155" t="s">
        <v>468</v>
      </c>
      <c r="E174" s="3" t="s">
        <v>544</v>
      </c>
      <c r="F174" s="57">
        <f t="shared" si="31"/>
        <v>0</v>
      </c>
      <c r="G174" s="4"/>
      <c r="H174" s="5"/>
      <c r="I174" s="5"/>
      <c r="J174" s="5"/>
      <c r="K174" s="57">
        <f t="shared" si="32"/>
        <v>0</v>
      </c>
      <c r="L174" s="57"/>
      <c r="M174" s="5"/>
      <c r="N174" s="5"/>
      <c r="O174" s="5"/>
      <c r="P174" s="5"/>
      <c r="Q174" s="57">
        <f t="shared" si="28"/>
        <v>0</v>
      </c>
      <c r="S174" s="34"/>
    </row>
    <row r="175" spans="2:23" s="35" customFormat="1" ht="27.6" hidden="1" x14ac:dyDescent="0.25">
      <c r="B175" s="1" t="s">
        <v>597</v>
      </c>
      <c r="C175" s="2">
        <v>3200</v>
      </c>
      <c r="D175" s="155" t="s">
        <v>469</v>
      </c>
      <c r="E175" s="3" t="s">
        <v>226</v>
      </c>
      <c r="F175" s="57">
        <f t="shared" si="31"/>
        <v>0</v>
      </c>
      <c r="G175" s="4"/>
      <c r="H175" s="5"/>
      <c r="I175" s="5"/>
      <c r="J175" s="5"/>
      <c r="K175" s="57">
        <f t="shared" si="32"/>
        <v>0</v>
      </c>
      <c r="L175" s="57"/>
      <c r="M175" s="5"/>
      <c r="N175" s="5"/>
      <c r="O175" s="5"/>
      <c r="P175" s="5"/>
      <c r="Q175" s="57">
        <f t="shared" si="28"/>
        <v>0</v>
      </c>
      <c r="W175" s="13"/>
    </row>
    <row r="176" spans="2:23" ht="15" customHeight="1" x14ac:dyDescent="0.25">
      <c r="B176" s="184" t="s">
        <v>598</v>
      </c>
      <c r="C176" s="110">
        <v>3240</v>
      </c>
      <c r="D176" s="184"/>
      <c r="E176" s="162" t="s">
        <v>314</v>
      </c>
      <c r="F176" s="8">
        <f t="shared" si="31"/>
        <v>-133468</v>
      </c>
      <c r="G176" s="109">
        <f>G177+G178</f>
        <v>-133468</v>
      </c>
      <c r="H176" s="9">
        <f>H177+H178</f>
        <v>0</v>
      </c>
      <c r="I176" s="9">
        <f>I177+I178</f>
        <v>0</v>
      </c>
      <c r="J176" s="9">
        <f>J177+J178</f>
        <v>0</v>
      </c>
      <c r="K176" s="8">
        <f t="shared" si="32"/>
        <v>0</v>
      </c>
      <c r="L176" s="9">
        <f>L177+L178</f>
        <v>0</v>
      </c>
      <c r="M176" s="9">
        <f>M177+M178</f>
        <v>0</v>
      </c>
      <c r="N176" s="9">
        <f>N177+N178</f>
        <v>0</v>
      </c>
      <c r="O176" s="9">
        <f>O177+O178</f>
        <v>0</v>
      </c>
      <c r="P176" s="9">
        <f>P177+P178</f>
        <v>0</v>
      </c>
      <c r="Q176" s="8">
        <f t="shared" si="28"/>
        <v>-133468</v>
      </c>
    </row>
    <row r="177" spans="2:21" ht="27.6" hidden="1" x14ac:dyDescent="0.25">
      <c r="B177" s="1" t="s">
        <v>599</v>
      </c>
      <c r="C177" s="2">
        <v>3241</v>
      </c>
      <c r="D177" s="1" t="s">
        <v>469</v>
      </c>
      <c r="E177" s="3" t="s">
        <v>601</v>
      </c>
      <c r="F177" s="33">
        <f t="shared" si="31"/>
        <v>0</v>
      </c>
      <c r="G177" s="54"/>
      <c r="H177" s="55"/>
      <c r="I177" s="55"/>
      <c r="J177" s="55"/>
      <c r="K177" s="33">
        <f t="shared" si="32"/>
        <v>0</v>
      </c>
      <c r="L177" s="55"/>
      <c r="M177" s="55"/>
      <c r="N177" s="55"/>
      <c r="O177" s="55"/>
      <c r="P177" s="55"/>
      <c r="Q177" s="33">
        <f>F177+K177</f>
        <v>0</v>
      </c>
      <c r="S177" s="34"/>
    </row>
    <row r="178" spans="2:21" ht="27.6" x14ac:dyDescent="0.25">
      <c r="B178" s="135" t="s">
        <v>600</v>
      </c>
      <c r="C178" s="134">
        <v>3242</v>
      </c>
      <c r="D178" s="135" t="s">
        <v>469</v>
      </c>
      <c r="E178" s="136" t="s">
        <v>584</v>
      </c>
      <c r="F178" s="137">
        <f t="shared" si="31"/>
        <v>-133468</v>
      </c>
      <c r="G178" s="141">
        <v>-133468</v>
      </c>
      <c r="H178" s="138"/>
      <c r="I178" s="138"/>
      <c r="J178" s="138"/>
      <c r="K178" s="137">
        <f t="shared" si="32"/>
        <v>0</v>
      </c>
      <c r="L178" s="137"/>
      <c r="M178" s="138"/>
      <c r="N178" s="138"/>
      <c r="O178" s="138"/>
      <c r="P178" s="138"/>
      <c r="Q178" s="137">
        <f t="shared" ref="Q178:Q240" si="33">F178+K178</f>
        <v>-133468</v>
      </c>
    </row>
    <row r="179" spans="2:21" ht="81.75" hidden="1" customHeight="1" x14ac:dyDescent="0.25">
      <c r="B179" s="1"/>
      <c r="C179" s="2"/>
      <c r="D179" s="1"/>
      <c r="E179" s="3" t="s">
        <v>159</v>
      </c>
      <c r="F179" s="33">
        <f t="shared" si="31"/>
        <v>0</v>
      </c>
      <c r="G179" s="54"/>
      <c r="H179" s="55"/>
      <c r="I179" s="55"/>
      <c r="J179" s="55"/>
      <c r="K179" s="33">
        <f t="shared" si="32"/>
        <v>0</v>
      </c>
      <c r="L179" s="33"/>
      <c r="M179" s="55"/>
      <c r="N179" s="55"/>
      <c r="O179" s="55"/>
      <c r="P179" s="55"/>
      <c r="Q179" s="33">
        <f t="shared" si="33"/>
        <v>0</v>
      </c>
      <c r="S179" s="34"/>
    </row>
    <row r="180" spans="2:21" ht="13.8" hidden="1" x14ac:dyDescent="0.25">
      <c r="B180" s="154" t="s">
        <v>434</v>
      </c>
      <c r="C180" s="6">
        <v>7300</v>
      </c>
      <c r="D180" s="230" t="s">
        <v>345</v>
      </c>
      <c r="E180" s="231"/>
      <c r="F180" s="57">
        <f t="shared" si="31"/>
        <v>0</v>
      </c>
      <c r="G180" s="7"/>
      <c r="H180" s="57"/>
      <c r="I180" s="57"/>
      <c r="J180" s="57"/>
      <c r="K180" s="57">
        <f t="shared" si="32"/>
        <v>0</v>
      </c>
      <c r="L180" s="57"/>
      <c r="M180" s="57"/>
      <c r="N180" s="57"/>
      <c r="O180" s="57"/>
      <c r="P180" s="57"/>
      <c r="Q180" s="57">
        <f t="shared" si="33"/>
        <v>0</v>
      </c>
    </row>
    <row r="181" spans="2:21" ht="27.6" hidden="1" x14ac:dyDescent="0.25">
      <c r="B181" s="1" t="s">
        <v>435</v>
      </c>
      <c r="C181" s="2">
        <v>7323</v>
      </c>
      <c r="D181" s="1" t="s">
        <v>570</v>
      </c>
      <c r="E181" s="3" t="s">
        <v>436</v>
      </c>
      <c r="F181" s="57">
        <f t="shared" si="31"/>
        <v>0</v>
      </c>
      <c r="G181" s="4"/>
      <c r="H181" s="5"/>
      <c r="I181" s="5"/>
      <c r="J181" s="5"/>
      <c r="K181" s="57">
        <f t="shared" si="32"/>
        <v>0</v>
      </c>
      <c r="L181" s="57"/>
      <c r="M181" s="5"/>
      <c r="N181" s="5"/>
      <c r="O181" s="5"/>
      <c r="P181" s="5"/>
      <c r="Q181" s="57">
        <f t="shared" si="33"/>
        <v>0</v>
      </c>
    </row>
    <row r="182" spans="2:21" ht="13.8" hidden="1" x14ac:dyDescent="0.25">
      <c r="B182" s="154" t="s">
        <v>28</v>
      </c>
      <c r="C182" s="6">
        <v>7360</v>
      </c>
      <c r="D182" s="230" t="s">
        <v>29</v>
      </c>
      <c r="E182" s="231"/>
      <c r="F182" s="57">
        <f>F184</f>
        <v>0</v>
      </c>
      <c r="G182" s="7">
        <f t="shared" ref="G182:P182" si="34">G184</f>
        <v>0</v>
      </c>
      <c r="H182" s="57">
        <f t="shared" si="34"/>
        <v>0</v>
      </c>
      <c r="I182" s="57">
        <f t="shared" si="34"/>
        <v>0</v>
      </c>
      <c r="J182" s="57">
        <f t="shared" si="34"/>
        <v>0</v>
      </c>
      <c r="K182" s="57">
        <f t="shared" si="32"/>
        <v>0</v>
      </c>
      <c r="L182" s="57"/>
      <c r="M182" s="57">
        <f t="shared" si="34"/>
        <v>0</v>
      </c>
      <c r="N182" s="57">
        <f t="shared" si="34"/>
        <v>0</v>
      </c>
      <c r="O182" s="57">
        <f t="shared" si="34"/>
        <v>0</v>
      </c>
      <c r="P182" s="57">
        <f t="shared" si="34"/>
        <v>0</v>
      </c>
      <c r="Q182" s="57">
        <f>K182+F182</f>
        <v>0</v>
      </c>
    </row>
    <row r="183" spans="2:21" ht="41.4" hidden="1" x14ac:dyDescent="0.25">
      <c r="B183" s="1" t="s">
        <v>30</v>
      </c>
      <c r="C183" s="2">
        <v>7361</v>
      </c>
      <c r="D183" s="1" t="s">
        <v>319</v>
      </c>
      <c r="E183" s="3" t="s">
        <v>10</v>
      </c>
      <c r="F183" s="57"/>
      <c r="G183" s="7"/>
      <c r="H183" s="57"/>
      <c r="I183" s="57"/>
      <c r="J183" s="57"/>
      <c r="K183" s="57">
        <f t="shared" si="32"/>
        <v>0</v>
      </c>
      <c r="L183" s="57"/>
      <c r="M183" s="57"/>
      <c r="N183" s="57"/>
      <c r="O183" s="57"/>
      <c r="P183" s="5"/>
      <c r="Q183" s="57">
        <f>K183+F183</f>
        <v>0</v>
      </c>
    </row>
    <row r="184" spans="2:21" ht="41.4" hidden="1" x14ac:dyDescent="0.25">
      <c r="B184" s="1" t="s">
        <v>31</v>
      </c>
      <c r="C184" s="2">
        <v>7363</v>
      </c>
      <c r="D184" s="1" t="s">
        <v>319</v>
      </c>
      <c r="E184" s="3" t="s">
        <v>12</v>
      </c>
      <c r="F184" s="57">
        <f t="shared" si="31"/>
        <v>0</v>
      </c>
      <c r="G184" s="4"/>
      <c r="H184" s="5"/>
      <c r="I184" s="5"/>
      <c r="J184" s="5"/>
      <c r="K184" s="57">
        <f t="shared" si="32"/>
        <v>0</v>
      </c>
      <c r="L184" s="57"/>
      <c r="M184" s="5"/>
      <c r="N184" s="5"/>
      <c r="O184" s="5"/>
      <c r="P184" s="5"/>
      <c r="Q184" s="57">
        <f t="shared" si="33"/>
        <v>0</v>
      </c>
    </row>
    <row r="185" spans="2:21" s="35" customFormat="1" ht="25.5" hidden="1" customHeight="1" x14ac:dyDescent="0.25">
      <c r="B185" s="154" t="s">
        <v>437</v>
      </c>
      <c r="C185" s="233" t="s">
        <v>230</v>
      </c>
      <c r="D185" s="241"/>
      <c r="E185" s="234"/>
      <c r="F185" s="57">
        <f t="shared" si="31"/>
        <v>0</v>
      </c>
      <c r="G185" s="7">
        <f>G186</f>
        <v>0</v>
      </c>
      <c r="H185" s="57">
        <f t="shared" ref="H185:J188" si="35">H186</f>
        <v>0</v>
      </c>
      <c r="I185" s="57">
        <f t="shared" si="35"/>
        <v>0</v>
      </c>
      <c r="J185" s="57">
        <f t="shared" si="35"/>
        <v>0</v>
      </c>
      <c r="K185" s="57">
        <f t="shared" si="32"/>
        <v>0</v>
      </c>
      <c r="L185" s="57">
        <f>L186</f>
        <v>0</v>
      </c>
      <c r="M185" s="57">
        <f t="shared" ref="M185:P188" si="36">M186</f>
        <v>0</v>
      </c>
      <c r="N185" s="57">
        <f t="shared" si="36"/>
        <v>0</v>
      </c>
      <c r="O185" s="57">
        <f t="shared" si="36"/>
        <v>0</v>
      </c>
      <c r="P185" s="57">
        <f t="shared" si="36"/>
        <v>0</v>
      </c>
      <c r="Q185" s="57">
        <f t="shared" si="33"/>
        <v>0</v>
      </c>
      <c r="S185" s="34">
        <f>S189</f>
        <v>0</v>
      </c>
      <c r="T185" s="34">
        <f>T189</f>
        <v>0</v>
      </c>
      <c r="U185" s="34">
        <f>U189</f>
        <v>0</v>
      </c>
    </row>
    <row r="186" spans="2:21" s="35" customFormat="1" ht="24.75" hidden="1" customHeight="1" x14ac:dyDescent="0.25">
      <c r="B186" s="31" t="s">
        <v>438</v>
      </c>
      <c r="C186" s="245" t="s">
        <v>230</v>
      </c>
      <c r="D186" s="246"/>
      <c r="E186" s="247"/>
      <c r="F186" s="57">
        <f t="shared" si="31"/>
        <v>0</v>
      </c>
      <c r="G186" s="32">
        <f>G187</f>
        <v>0</v>
      </c>
      <c r="H186" s="33">
        <f t="shared" si="35"/>
        <v>0</v>
      </c>
      <c r="I186" s="33">
        <f t="shared" si="35"/>
        <v>0</v>
      </c>
      <c r="J186" s="33">
        <f t="shared" si="35"/>
        <v>0</v>
      </c>
      <c r="K186" s="57">
        <f t="shared" si="32"/>
        <v>0</v>
      </c>
      <c r="L186" s="57">
        <f>L187</f>
        <v>0</v>
      </c>
      <c r="M186" s="33">
        <f t="shared" si="36"/>
        <v>0</v>
      </c>
      <c r="N186" s="33">
        <f t="shared" si="36"/>
        <v>0</v>
      </c>
      <c r="O186" s="33">
        <f t="shared" si="36"/>
        <v>0</v>
      </c>
      <c r="P186" s="33">
        <f t="shared" si="36"/>
        <v>0</v>
      </c>
      <c r="Q186" s="57">
        <f t="shared" si="33"/>
        <v>0</v>
      </c>
    </row>
    <row r="187" spans="2:21" s="35" customFormat="1" ht="19.5" hidden="1" customHeight="1" x14ac:dyDescent="0.25">
      <c r="B187" s="154" t="s">
        <v>439</v>
      </c>
      <c r="C187" s="6" t="s">
        <v>220</v>
      </c>
      <c r="D187" s="233" t="s">
        <v>221</v>
      </c>
      <c r="E187" s="234"/>
      <c r="F187" s="57">
        <f t="shared" si="31"/>
        <v>0</v>
      </c>
      <c r="G187" s="7">
        <f>G188</f>
        <v>0</v>
      </c>
      <c r="H187" s="57">
        <f t="shared" si="35"/>
        <v>0</v>
      </c>
      <c r="I187" s="57">
        <f t="shared" si="35"/>
        <v>0</v>
      </c>
      <c r="J187" s="57">
        <f t="shared" si="35"/>
        <v>0</v>
      </c>
      <c r="K187" s="57">
        <f t="shared" si="32"/>
        <v>0</v>
      </c>
      <c r="L187" s="57">
        <f>L188</f>
        <v>0</v>
      </c>
      <c r="M187" s="57">
        <f t="shared" si="36"/>
        <v>0</v>
      </c>
      <c r="N187" s="57">
        <f t="shared" si="36"/>
        <v>0</v>
      </c>
      <c r="O187" s="57">
        <f t="shared" si="36"/>
        <v>0</v>
      </c>
      <c r="P187" s="57">
        <f t="shared" si="36"/>
        <v>0</v>
      </c>
      <c r="Q187" s="57">
        <f t="shared" si="33"/>
        <v>0</v>
      </c>
    </row>
    <row r="188" spans="2:21" ht="32.25" hidden="1" customHeight="1" x14ac:dyDescent="0.25">
      <c r="B188" s="154" t="s">
        <v>440</v>
      </c>
      <c r="C188" s="6" t="s">
        <v>228</v>
      </c>
      <c r="D188" s="35"/>
      <c r="E188" s="122" t="s">
        <v>224</v>
      </c>
      <c r="F188" s="57">
        <f t="shared" si="31"/>
        <v>0</v>
      </c>
      <c r="G188" s="4">
        <f>G189</f>
        <v>0</v>
      </c>
      <c r="H188" s="5">
        <f t="shared" si="35"/>
        <v>0</v>
      </c>
      <c r="I188" s="5">
        <f t="shared" si="35"/>
        <v>0</v>
      </c>
      <c r="J188" s="5">
        <f t="shared" si="35"/>
        <v>0</v>
      </c>
      <c r="K188" s="57">
        <f t="shared" si="32"/>
        <v>0</v>
      </c>
      <c r="L188" s="57">
        <f>L189</f>
        <v>0</v>
      </c>
      <c r="M188" s="5">
        <f t="shared" si="36"/>
        <v>0</v>
      </c>
      <c r="N188" s="5">
        <f t="shared" si="36"/>
        <v>0</v>
      </c>
      <c r="O188" s="5">
        <f t="shared" si="36"/>
        <v>0</v>
      </c>
      <c r="P188" s="5">
        <f t="shared" si="36"/>
        <v>0</v>
      </c>
      <c r="Q188" s="57">
        <f t="shared" si="33"/>
        <v>0</v>
      </c>
    </row>
    <row r="189" spans="2:21" ht="80.25" hidden="1" customHeight="1" x14ac:dyDescent="0.25">
      <c r="B189" s="1" t="s">
        <v>441</v>
      </c>
      <c r="C189" s="2" t="s">
        <v>229</v>
      </c>
      <c r="D189" s="1" t="s">
        <v>467</v>
      </c>
      <c r="E189" s="3" t="s">
        <v>497</v>
      </c>
      <c r="F189" s="57">
        <f t="shared" si="31"/>
        <v>0</v>
      </c>
      <c r="G189" s="4"/>
      <c r="H189" s="5"/>
      <c r="I189" s="5"/>
      <c r="J189" s="5"/>
      <c r="K189" s="57">
        <f t="shared" si="32"/>
        <v>0</v>
      </c>
      <c r="L189" s="57"/>
      <c r="M189" s="5"/>
      <c r="N189" s="5"/>
      <c r="O189" s="5"/>
      <c r="P189" s="5"/>
      <c r="Q189" s="57">
        <f t="shared" si="33"/>
        <v>0</v>
      </c>
    </row>
    <row r="190" spans="2:21" s="77" customFormat="1" ht="14.25" hidden="1" customHeight="1" x14ac:dyDescent="0.3">
      <c r="B190" s="62" t="s">
        <v>442</v>
      </c>
      <c r="C190" s="242" t="s">
        <v>249</v>
      </c>
      <c r="D190" s="243"/>
      <c r="E190" s="244"/>
      <c r="F190" s="57">
        <f t="shared" si="31"/>
        <v>0</v>
      </c>
      <c r="G190" s="7">
        <f t="shared" ref="G190:J194" si="37">G191</f>
        <v>0</v>
      </c>
      <c r="H190" s="57">
        <f t="shared" si="37"/>
        <v>0</v>
      </c>
      <c r="I190" s="57">
        <f t="shared" si="37"/>
        <v>0</v>
      </c>
      <c r="J190" s="57">
        <f t="shared" si="37"/>
        <v>0</v>
      </c>
      <c r="K190" s="57">
        <f t="shared" si="32"/>
        <v>0</v>
      </c>
      <c r="L190" s="57">
        <f t="shared" ref="L190:P194" si="38">L191</f>
        <v>0</v>
      </c>
      <c r="M190" s="57">
        <f t="shared" si="38"/>
        <v>0</v>
      </c>
      <c r="N190" s="57">
        <f t="shared" si="38"/>
        <v>0</v>
      </c>
      <c r="O190" s="57">
        <f t="shared" si="38"/>
        <v>0</v>
      </c>
      <c r="P190" s="57">
        <f t="shared" si="38"/>
        <v>0</v>
      </c>
      <c r="Q190" s="57">
        <f t="shared" si="33"/>
        <v>0</v>
      </c>
      <c r="S190" s="34">
        <f>S193+S194</f>
        <v>0</v>
      </c>
      <c r="T190" s="34">
        <f>T193+T194</f>
        <v>0</v>
      </c>
      <c r="U190" s="34">
        <f>U193+U194</f>
        <v>0</v>
      </c>
    </row>
    <row r="191" spans="2:21" s="70" customFormat="1" ht="15" hidden="1" customHeight="1" x14ac:dyDescent="0.25">
      <c r="B191" s="31" t="s">
        <v>443</v>
      </c>
      <c r="C191" s="235" t="s">
        <v>249</v>
      </c>
      <c r="D191" s="236"/>
      <c r="E191" s="237"/>
      <c r="F191" s="57">
        <f t="shared" si="31"/>
        <v>0</v>
      </c>
      <c r="G191" s="32">
        <f t="shared" si="37"/>
        <v>0</v>
      </c>
      <c r="H191" s="33">
        <f t="shared" si="37"/>
        <v>0</v>
      </c>
      <c r="I191" s="33">
        <f t="shared" si="37"/>
        <v>0</v>
      </c>
      <c r="J191" s="33">
        <f t="shared" si="37"/>
        <v>0</v>
      </c>
      <c r="K191" s="57">
        <f t="shared" si="32"/>
        <v>0</v>
      </c>
      <c r="L191" s="33">
        <f t="shared" si="38"/>
        <v>0</v>
      </c>
      <c r="M191" s="33">
        <f t="shared" si="38"/>
        <v>0</v>
      </c>
      <c r="N191" s="33">
        <f t="shared" si="38"/>
        <v>0</v>
      </c>
      <c r="O191" s="33">
        <f t="shared" si="38"/>
        <v>0</v>
      </c>
      <c r="P191" s="33">
        <f t="shared" si="38"/>
        <v>0</v>
      </c>
      <c r="Q191" s="57">
        <f t="shared" si="33"/>
        <v>0</v>
      </c>
    </row>
    <row r="192" spans="2:21" s="70" customFormat="1" ht="14.25" hidden="1" customHeight="1" x14ac:dyDescent="0.25">
      <c r="B192" s="154" t="s">
        <v>444</v>
      </c>
      <c r="C192" s="6">
        <v>4000</v>
      </c>
      <c r="D192" s="248" t="s">
        <v>219</v>
      </c>
      <c r="E192" s="249"/>
      <c r="F192" s="57">
        <f t="shared" si="31"/>
        <v>0</v>
      </c>
      <c r="G192" s="7">
        <f t="shared" si="37"/>
        <v>0</v>
      </c>
      <c r="H192" s="57">
        <f t="shared" si="37"/>
        <v>0</v>
      </c>
      <c r="I192" s="57">
        <f t="shared" si="37"/>
        <v>0</v>
      </c>
      <c r="J192" s="57">
        <f t="shared" si="37"/>
        <v>0</v>
      </c>
      <c r="K192" s="57">
        <f t="shared" si="32"/>
        <v>0</v>
      </c>
      <c r="L192" s="57">
        <f t="shared" si="38"/>
        <v>0</v>
      </c>
      <c r="M192" s="57">
        <f t="shared" si="38"/>
        <v>0</v>
      </c>
      <c r="N192" s="57">
        <f t="shared" si="38"/>
        <v>0</v>
      </c>
      <c r="O192" s="57">
        <f t="shared" si="38"/>
        <v>0</v>
      </c>
      <c r="P192" s="57">
        <f t="shared" si="38"/>
        <v>0</v>
      </c>
      <c r="Q192" s="57">
        <f t="shared" si="33"/>
        <v>0</v>
      </c>
    </row>
    <row r="193" spans="2:21" s="77" customFormat="1" ht="27.6" hidden="1" x14ac:dyDescent="0.3">
      <c r="B193" s="154" t="s">
        <v>445</v>
      </c>
      <c r="C193" s="6">
        <v>4080</v>
      </c>
      <c r="D193" s="154" t="s">
        <v>473</v>
      </c>
      <c r="E193" s="36" t="s">
        <v>479</v>
      </c>
      <c r="F193" s="57">
        <f t="shared" si="31"/>
        <v>0</v>
      </c>
      <c r="G193" s="4">
        <f t="shared" si="37"/>
        <v>0</v>
      </c>
      <c r="H193" s="5">
        <f t="shared" si="37"/>
        <v>0</v>
      </c>
      <c r="I193" s="5">
        <f t="shared" si="37"/>
        <v>0</v>
      </c>
      <c r="J193" s="5">
        <f t="shared" si="37"/>
        <v>0</v>
      </c>
      <c r="K193" s="57">
        <f t="shared" si="32"/>
        <v>0</v>
      </c>
      <c r="L193" s="5">
        <f t="shared" si="38"/>
        <v>0</v>
      </c>
      <c r="M193" s="5">
        <f t="shared" si="38"/>
        <v>0</v>
      </c>
      <c r="N193" s="5">
        <f t="shared" si="38"/>
        <v>0</v>
      </c>
      <c r="O193" s="5">
        <f t="shared" si="38"/>
        <v>0</v>
      </c>
      <c r="P193" s="5">
        <f t="shared" si="38"/>
        <v>0</v>
      </c>
      <c r="Q193" s="57">
        <f t="shared" si="33"/>
        <v>0</v>
      </c>
    </row>
    <row r="194" spans="2:21" s="70" customFormat="1" ht="13.8" hidden="1" x14ac:dyDescent="0.25">
      <c r="B194" s="1" t="s">
        <v>602</v>
      </c>
      <c r="C194" s="2">
        <v>4082</v>
      </c>
      <c r="D194" s="1" t="s">
        <v>473</v>
      </c>
      <c r="E194" s="3" t="s">
        <v>604</v>
      </c>
      <c r="F194" s="33">
        <f t="shared" si="31"/>
        <v>0</v>
      </c>
      <c r="G194" s="72">
        <f>G195</f>
        <v>0</v>
      </c>
      <c r="H194" s="73">
        <f t="shared" si="37"/>
        <v>0</v>
      </c>
      <c r="I194" s="73">
        <f t="shared" si="37"/>
        <v>0</v>
      </c>
      <c r="J194" s="73">
        <f t="shared" si="37"/>
        <v>0</v>
      </c>
      <c r="K194" s="33">
        <f t="shared" si="32"/>
        <v>0</v>
      </c>
      <c r="L194" s="73">
        <f t="shared" si="38"/>
        <v>0</v>
      </c>
      <c r="M194" s="73">
        <f t="shared" si="38"/>
        <v>0</v>
      </c>
      <c r="N194" s="73">
        <f t="shared" si="38"/>
        <v>0</v>
      </c>
      <c r="O194" s="73">
        <f t="shared" si="38"/>
        <v>0</v>
      </c>
      <c r="P194" s="73">
        <f t="shared" si="38"/>
        <v>0</v>
      </c>
      <c r="Q194" s="33">
        <f t="shared" si="33"/>
        <v>0</v>
      </c>
    </row>
    <row r="195" spans="2:21" s="70" customFormat="1" ht="69" hidden="1" x14ac:dyDescent="0.25">
      <c r="B195" s="1"/>
      <c r="C195" s="2"/>
      <c r="D195" s="1" t="s">
        <v>473</v>
      </c>
      <c r="E195" s="3" t="s">
        <v>67</v>
      </c>
      <c r="F195" s="33">
        <f t="shared" si="31"/>
        <v>0</v>
      </c>
      <c r="G195" s="72"/>
      <c r="H195" s="73"/>
      <c r="I195" s="73"/>
      <c r="J195" s="73"/>
      <c r="K195" s="57">
        <f t="shared" si="32"/>
        <v>0</v>
      </c>
      <c r="L195" s="57"/>
      <c r="M195" s="73"/>
      <c r="N195" s="73"/>
      <c r="O195" s="73"/>
      <c r="P195" s="73"/>
      <c r="Q195" s="57">
        <f t="shared" si="33"/>
        <v>0</v>
      </c>
    </row>
    <row r="196" spans="2:21" s="70" customFormat="1" ht="41.4" hidden="1" x14ac:dyDescent="0.25">
      <c r="B196" s="1"/>
      <c r="C196" s="2"/>
      <c r="D196" s="1" t="s">
        <v>571</v>
      </c>
      <c r="E196" s="3" t="s">
        <v>480</v>
      </c>
      <c r="F196" s="57">
        <f t="shared" si="31"/>
        <v>0</v>
      </c>
      <c r="G196" s="72"/>
      <c r="H196" s="73"/>
      <c r="I196" s="73"/>
      <c r="J196" s="73"/>
      <c r="K196" s="57">
        <f t="shared" si="32"/>
        <v>0</v>
      </c>
      <c r="L196" s="57"/>
      <c r="M196" s="73"/>
      <c r="N196" s="73"/>
      <c r="O196" s="73"/>
      <c r="P196" s="73"/>
      <c r="Q196" s="57">
        <f t="shared" si="33"/>
        <v>0</v>
      </c>
    </row>
    <row r="197" spans="2:21" ht="23.25" hidden="1" customHeight="1" x14ac:dyDescent="0.25">
      <c r="B197" s="154">
        <v>1200000</v>
      </c>
      <c r="C197" s="230" t="s">
        <v>239</v>
      </c>
      <c r="D197" s="232"/>
      <c r="E197" s="231"/>
      <c r="F197" s="57">
        <f t="shared" si="31"/>
        <v>0</v>
      </c>
      <c r="G197" s="7">
        <f>G198</f>
        <v>0</v>
      </c>
      <c r="H197" s="57">
        <f>H198</f>
        <v>0</v>
      </c>
      <c r="I197" s="57">
        <f>I198</f>
        <v>0</v>
      </c>
      <c r="J197" s="57">
        <f>J198</f>
        <v>0</v>
      </c>
      <c r="K197" s="57">
        <f t="shared" si="32"/>
        <v>0</v>
      </c>
      <c r="L197" s="57">
        <f>L198</f>
        <v>0</v>
      </c>
      <c r="M197" s="57">
        <f>M198</f>
        <v>0</v>
      </c>
      <c r="N197" s="57">
        <f>N198</f>
        <v>0</v>
      </c>
      <c r="O197" s="57">
        <f>O198</f>
        <v>0</v>
      </c>
      <c r="P197" s="57">
        <f>P198</f>
        <v>0</v>
      </c>
      <c r="Q197" s="57">
        <f t="shared" si="33"/>
        <v>0</v>
      </c>
      <c r="S197" s="78">
        <f>S201+S217</f>
        <v>0</v>
      </c>
      <c r="T197" s="78">
        <f>T201+T217</f>
        <v>0</v>
      </c>
      <c r="U197" s="78">
        <f>U201+U217</f>
        <v>0</v>
      </c>
    </row>
    <row r="198" spans="2:21" ht="21.75" hidden="1" customHeight="1" x14ac:dyDescent="0.25">
      <c r="B198" s="31">
        <v>1210000</v>
      </c>
      <c r="C198" s="235" t="s">
        <v>239</v>
      </c>
      <c r="D198" s="236"/>
      <c r="E198" s="237"/>
      <c r="F198" s="57">
        <f t="shared" si="31"/>
        <v>0</v>
      </c>
      <c r="G198" s="32">
        <f>G199+G216+G221+G206+G209</f>
        <v>0</v>
      </c>
      <c r="H198" s="33">
        <f>H199+H216+H221+H206+H209</f>
        <v>0</v>
      </c>
      <c r="I198" s="33">
        <f>I199+I216+I221+I206+I209</f>
        <v>0</v>
      </c>
      <c r="J198" s="33">
        <f>J199+J216+J221+J206+J209</f>
        <v>0</v>
      </c>
      <c r="K198" s="57">
        <f t="shared" si="32"/>
        <v>0</v>
      </c>
      <c r="L198" s="33">
        <f>L199+L216+L221+L206+L209</f>
        <v>0</v>
      </c>
      <c r="M198" s="33">
        <f>M199+M216+M221+M206+M209</f>
        <v>0</v>
      </c>
      <c r="N198" s="33">
        <f>N199+N216+N221+N206+N209</f>
        <v>0</v>
      </c>
      <c r="O198" s="33">
        <f>O199+O216+O221+O206+O209</f>
        <v>0</v>
      </c>
      <c r="P198" s="33">
        <f>P199+P216+P221+P206+P209</f>
        <v>0</v>
      </c>
      <c r="Q198" s="57">
        <f t="shared" si="33"/>
        <v>0</v>
      </c>
      <c r="S198" s="79"/>
    </row>
    <row r="199" spans="2:21" ht="32.25" hidden="1" customHeight="1" x14ac:dyDescent="0.25">
      <c r="B199" s="154">
        <v>1216000</v>
      </c>
      <c r="C199" s="6">
        <v>6000</v>
      </c>
      <c r="D199" s="233" t="s">
        <v>254</v>
      </c>
      <c r="E199" s="234"/>
      <c r="F199" s="57">
        <f t="shared" si="31"/>
        <v>0</v>
      </c>
      <c r="G199" s="7">
        <f>G200+G201+G202+G204</f>
        <v>0</v>
      </c>
      <c r="H199" s="57">
        <f>H200+H201+H202+H204</f>
        <v>0</v>
      </c>
      <c r="I199" s="57">
        <f>I200+I201+I202+I204</f>
        <v>0</v>
      </c>
      <c r="J199" s="57">
        <f>J200+J201+J202+J204</f>
        <v>0</v>
      </c>
      <c r="K199" s="57">
        <f t="shared" si="32"/>
        <v>0</v>
      </c>
      <c r="L199" s="57">
        <f>L200+L201+L202+L204</f>
        <v>0</v>
      </c>
      <c r="M199" s="57">
        <f>M200+M201+M202+M204</f>
        <v>0</v>
      </c>
      <c r="N199" s="57">
        <f>N200+N201+N202+N204</f>
        <v>0</v>
      </c>
      <c r="O199" s="57">
        <f>O200+O201+O202+O204</f>
        <v>0</v>
      </c>
      <c r="P199" s="57">
        <f>P200+P201+P202+P204</f>
        <v>0</v>
      </c>
      <c r="Q199" s="57">
        <f t="shared" si="33"/>
        <v>0</v>
      </c>
    </row>
    <row r="200" spans="2:21" s="35" customFormat="1" ht="14.1" hidden="1" customHeight="1" x14ac:dyDescent="0.25">
      <c r="B200" s="1">
        <v>1216020</v>
      </c>
      <c r="C200" s="2">
        <v>6020</v>
      </c>
      <c r="D200" s="1" t="s">
        <v>572</v>
      </c>
      <c r="E200" s="3" t="s">
        <v>487</v>
      </c>
      <c r="F200" s="57">
        <f t="shared" si="31"/>
        <v>0</v>
      </c>
      <c r="G200" s="7"/>
      <c r="H200" s="57"/>
      <c r="I200" s="57"/>
      <c r="J200" s="57"/>
      <c r="K200" s="57">
        <f t="shared" si="32"/>
        <v>0</v>
      </c>
      <c r="L200" s="57"/>
      <c r="M200" s="57"/>
      <c r="N200" s="57"/>
      <c r="O200" s="57"/>
      <c r="P200" s="57"/>
      <c r="Q200" s="57">
        <f t="shared" si="33"/>
        <v>0</v>
      </c>
    </row>
    <row r="201" spans="2:21" ht="30.9" hidden="1" customHeight="1" x14ac:dyDescent="0.25">
      <c r="B201" s="1">
        <v>1216040</v>
      </c>
      <c r="C201" s="2">
        <v>6040</v>
      </c>
      <c r="D201" s="1" t="s">
        <v>32</v>
      </c>
      <c r="E201" s="3" t="s">
        <v>33</v>
      </c>
      <c r="F201" s="57">
        <f>G201+J201</f>
        <v>0</v>
      </c>
      <c r="G201" s="4"/>
      <c r="H201" s="57"/>
      <c r="I201" s="57"/>
      <c r="J201" s="57"/>
      <c r="K201" s="57">
        <f t="shared" si="32"/>
        <v>0</v>
      </c>
      <c r="L201" s="57"/>
      <c r="M201" s="57"/>
      <c r="N201" s="57"/>
      <c r="O201" s="57"/>
      <c r="P201" s="5"/>
      <c r="Q201" s="57">
        <f t="shared" si="33"/>
        <v>0</v>
      </c>
    </row>
    <row r="202" spans="2:21" ht="27.6" hidden="1" customHeight="1" x14ac:dyDescent="0.25">
      <c r="B202" s="1">
        <v>1216070</v>
      </c>
      <c r="C202" s="2">
        <v>6070</v>
      </c>
      <c r="D202" s="1"/>
      <c r="E202" s="3" t="s">
        <v>488</v>
      </c>
      <c r="F202" s="57">
        <f t="shared" si="31"/>
        <v>0</v>
      </c>
      <c r="G202" s="7">
        <f>G203</f>
        <v>0</v>
      </c>
      <c r="H202" s="57">
        <f>H203</f>
        <v>0</v>
      </c>
      <c r="I202" s="57">
        <f>I203</f>
        <v>0</v>
      </c>
      <c r="J202" s="57">
        <f>J203</f>
        <v>0</v>
      </c>
      <c r="K202" s="57">
        <f t="shared" si="32"/>
        <v>0</v>
      </c>
      <c r="L202" s="57">
        <f>L203</f>
        <v>0</v>
      </c>
      <c r="M202" s="57">
        <f>M203</f>
        <v>0</v>
      </c>
      <c r="N202" s="57">
        <f>N203</f>
        <v>0</v>
      </c>
      <c r="O202" s="57">
        <f>O203</f>
        <v>0</v>
      </c>
      <c r="P202" s="57">
        <f>P203</f>
        <v>0</v>
      </c>
      <c r="Q202" s="57">
        <f t="shared" si="33"/>
        <v>0</v>
      </c>
    </row>
    <row r="203" spans="2:21" ht="243" hidden="1" customHeight="1" x14ac:dyDescent="0.25">
      <c r="B203" s="1">
        <v>1216072</v>
      </c>
      <c r="C203" s="2">
        <v>6072</v>
      </c>
      <c r="D203" s="1" t="s">
        <v>573</v>
      </c>
      <c r="E203" s="3" t="s">
        <v>489</v>
      </c>
      <c r="F203" s="57">
        <f t="shared" si="31"/>
        <v>0</v>
      </c>
      <c r="G203" s="4"/>
      <c r="H203" s="5"/>
      <c r="I203" s="5"/>
      <c r="J203" s="5"/>
      <c r="K203" s="57">
        <f t="shared" si="32"/>
        <v>0</v>
      </c>
      <c r="L203" s="57"/>
      <c r="M203" s="5"/>
      <c r="N203" s="5"/>
      <c r="O203" s="5"/>
      <c r="P203" s="5"/>
      <c r="Q203" s="57">
        <f t="shared" si="33"/>
        <v>0</v>
      </c>
    </row>
    <row r="204" spans="2:21" ht="27" hidden="1" customHeight="1" x14ac:dyDescent="0.25">
      <c r="B204" s="1">
        <v>1216080</v>
      </c>
      <c r="C204" s="2">
        <v>6080</v>
      </c>
      <c r="D204" s="1" t="s">
        <v>161</v>
      </c>
      <c r="E204" s="3"/>
      <c r="F204" s="57">
        <f>G204+J204</f>
        <v>0</v>
      </c>
      <c r="G204" s="4">
        <f>G205</f>
        <v>0</v>
      </c>
      <c r="H204" s="5">
        <f>H205</f>
        <v>0</v>
      </c>
      <c r="I204" s="5">
        <f>I205</f>
        <v>0</v>
      </c>
      <c r="J204" s="5">
        <f>J205</f>
        <v>0</v>
      </c>
      <c r="K204" s="57">
        <f t="shared" si="32"/>
        <v>0</v>
      </c>
      <c r="L204" s="5">
        <f>L205</f>
        <v>0</v>
      </c>
      <c r="M204" s="5">
        <f>M205</f>
        <v>0</v>
      </c>
      <c r="N204" s="5">
        <f>N205</f>
        <v>0</v>
      </c>
      <c r="O204" s="5">
        <f>O205</f>
        <v>0</v>
      </c>
      <c r="P204" s="5">
        <f>P205</f>
        <v>0</v>
      </c>
      <c r="Q204" s="57">
        <f t="shared" si="33"/>
        <v>0</v>
      </c>
    </row>
    <row r="205" spans="2:21" ht="66.75" hidden="1" customHeight="1" x14ac:dyDescent="0.25">
      <c r="B205" s="1">
        <v>1216084</v>
      </c>
      <c r="C205" s="2">
        <v>6084</v>
      </c>
      <c r="D205" s="1" t="s">
        <v>160</v>
      </c>
      <c r="E205" s="3" t="s">
        <v>34</v>
      </c>
      <c r="F205" s="57">
        <f>G205+J205</f>
        <v>0</v>
      </c>
      <c r="G205" s="4"/>
      <c r="H205" s="5"/>
      <c r="I205" s="5"/>
      <c r="J205" s="5"/>
      <c r="K205" s="57">
        <f t="shared" si="32"/>
        <v>0</v>
      </c>
      <c r="L205" s="57"/>
      <c r="M205" s="5"/>
      <c r="N205" s="5"/>
      <c r="O205" s="5"/>
      <c r="P205" s="5"/>
      <c r="Q205" s="57">
        <f t="shared" si="33"/>
        <v>0</v>
      </c>
    </row>
    <row r="206" spans="2:21" ht="29.4" hidden="1" customHeight="1" x14ac:dyDescent="0.25">
      <c r="B206" s="154">
        <v>1217300</v>
      </c>
      <c r="C206" s="6">
        <v>7300</v>
      </c>
      <c r="D206" s="233" t="s">
        <v>345</v>
      </c>
      <c r="E206" s="234"/>
      <c r="F206" s="57">
        <f t="shared" si="31"/>
        <v>0</v>
      </c>
      <c r="G206" s="7">
        <f>G207+G208</f>
        <v>0</v>
      </c>
      <c r="H206" s="57">
        <f>H207+H208</f>
        <v>0</v>
      </c>
      <c r="I206" s="57">
        <f>I207+I208</f>
        <v>0</v>
      </c>
      <c r="J206" s="57">
        <f>J207+J208</f>
        <v>0</v>
      </c>
      <c r="K206" s="57">
        <f t="shared" si="32"/>
        <v>0</v>
      </c>
      <c r="L206" s="57">
        <f>L207+L208</f>
        <v>0</v>
      </c>
      <c r="M206" s="57">
        <f>M207+M208</f>
        <v>0</v>
      </c>
      <c r="N206" s="57">
        <f>N207+N208</f>
        <v>0</v>
      </c>
      <c r="O206" s="57">
        <f>O207+O208</f>
        <v>0</v>
      </c>
      <c r="P206" s="57">
        <f>P207+P208</f>
        <v>0</v>
      </c>
      <c r="Q206" s="57">
        <f t="shared" si="33"/>
        <v>0</v>
      </c>
    </row>
    <row r="207" spans="2:21" ht="15" hidden="1" customHeight="1" x14ac:dyDescent="0.25">
      <c r="B207" s="1">
        <v>1217330</v>
      </c>
      <c r="C207" s="2">
        <v>7330</v>
      </c>
      <c r="D207" s="1" t="s">
        <v>570</v>
      </c>
      <c r="E207" s="3" t="s">
        <v>498</v>
      </c>
      <c r="F207" s="57">
        <f t="shared" si="31"/>
        <v>0</v>
      </c>
      <c r="G207" s="7"/>
      <c r="H207" s="57"/>
      <c r="I207" s="57"/>
      <c r="J207" s="57"/>
      <c r="K207" s="57">
        <f t="shared" si="32"/>
        <v>0</v>
      </c>
      <c r="L207" s="57"/>
      <c r="M207" s="57"/>
      <c r="N207" s="57"/>
      <c r="O207" s="57"/>
      <c r="P207" s="57"/>
      <c r="Q207" s="57">
        <f t="shared" si="33"/>
        <v>0</v>
      </c>
    </row>
    <row r="208" spans="2:21" ht="15" hidden="1" customHeight="1" x14ac:dyDescent="0.25">
      <c r="B208" s="1" t="s">
        <v>35</v>
      </c>
      <c r="C208" s="2">
        <v>7363</v>
      </c>
      <c r="D208" s="1" t="s">
        <v>319</v>
      </c>
      <c r="E208" s="3" t="s">
        <v>12</v>
      </c>
      <c r="F208" s="57">
        <f>G208+J208</f>
        <v>0</v>
      </c>
      <c r="G208" s="7"/>
      <c r="H208" s="57"/>
      <c r="I208" s="57"/>
      <c r="J208" s="57"/>
      <c r="K208" s="57">
        <f t="shared" si="32"/>
        <v>0</v>
      </c>
      <c r="L208" s="57"/>
      <c r="M208" s="57"/>
      <c r="N208" s="57"/>
      <c r="O208" s="57"/>
      <c r="P208" s="5"/>
      <c r="Q208" s="57">
        <f>F208+K208</f>
        <v>0</v>
      </c>
    </row>
    <row r="209" spans="2:19" ht="15" hidden="1" customHeight="1" x14ac:dyDescent="0.25">
      <c r="B209" s="154">
        <v>1217400</v>
      </c>
      <c r="C209" s="6">
        <v>7400</v>
      </c>
      <c r="D209" s="233" t="s">
        <v>538</v>
      </c>
      <c r="E209" s="234"/>
      <c r="F209" s="57">
        <f t="shared" si="31"/>
        <v>0</v>
      </c>
      <c r="G209" s="7">
        <f>G210+G211</f>
        <v>0</v>
      </c>
      <c r="H209" s="57">
        <f>H210+H211</f>
        <v>0</v>
      </c>
      <c r="I209" s="57">
        <f>I210+I211</f>
        <v>0</v>
      </c>
      <c r="J209" s="57">
        <f>J210+J211</f>
        <v>0</v>
      </c>
      <c r="K209" s="57">
        <f t="shared" si="32"/>
        <v>0</v>
      </c>
      <c r="L209" s="57">
        <f>L210+L211</f>
        <v>0</v>
      </c>
      <c r="M209" s="57">
        <f>M210+M211</f>
        <v>0</v>
      </c>
      <c r="N209" s="57">
        <f>N210+N211</f>
        <v>0</v>
      </c>
      <c r="O209" s="57">
        <f>O210+O211</f>
        <v>0</v>
      </c>
      <c r="P209" s="57">
        <f>P210+P211</f>
        <v>0</v>
      </c>
      <c r="Q209" s="57">
        <f t="shared" si="33"/>
        <v>0</v>
      </c>
    </row>
    <row r="210" spans="2:19" ht="27.6" hidden="1" x14ac:dyDescent="0.25">
      <c r="B210" s="1">
        <v>1217440</v>
      </c>
      <c r="C210" s="2">
        <v>7440</v>
      </c>
      <c r="D210" s="1" t="s">
        <v>574</v>
      </c>
      <c r="E210" s="3" t="s">
        <v>490</v>
      </c>
      <c r="F210" s="57">
        <f t="shared" si="31"/>
        <v>0</v>
      </c>
      <c r="G210" s="4"/>
      <c r="H210" s="5"/>
      <c r="I210" s="5"/>
      <c r="J210" s="5"/>
      <c r="K210" s="57">
        <f t="shared" si="32"/>
        <v>0</v>
      </c>
      <c r="L210" s="57"/>
      <c r="M210" s="5"/>
      <c r="N210" s="5"/>
      <c r="O210" s="5"/>
      <c r="P210" s="5"/>
      <c r="Q210" s="57">
        <f t="shared" si="33"/>
        <v>0</v>
      </c>
    </row>
    <row r="211" spans="2:19" ht="15" hidden="1" customHeight="1" x14ac:dyDescent="0.25">
      <c r="B211" s="1">
        <v>1217460</v>
      </c>
      <c r="C211" s="2">
        <v>7460</v>
      </c>
      <c r="D211" s="1"/>
      <c r="E211" s="3" t="s">
        <v>491</v>
      </c>
      <c r="F211" s="57">
        <f t="shared" si="31"/>
        <v>0</v>
      </c>
      <c r="G211" s="4">
        <f>G212+G213+G214+G215</f>
        <v>0</v>
      </c>
      <c r="H211" s="5">
        <f>H212+H213+H214+H215</f>
        <v>0</v>
      </c>
      <c r="I211" s="5">
        <f>I212+I213+I214+I215</f>
        <v>0</v>
      </c>
      <c r="J211" s="5">
        <f>J212+J213+J214+J215</f>
        <v>0</v>
      </c>
      <c r="K211" s="57">
        <f t="shared" si="32"/>
        <v>0</v>
      </c>
      <c r="L211" s="5">
        <f>L212+L213+L214+L215</f>
        <v>0</v>
      </c>
      <c r="M211" s="5">
        <f>M212+M213+M214+M215</f>
        <v>0</v>
      </c>
      <c r="N211" s="5">
        <f>N212+N213+N214+N215</f>
        <v>0</v>
      </c>
      <c r="O211" s="5">
        <f>O212+O213+O214+O215</f>
        <v>0</v>
      </c>
      <c r="P211" s="5">
        <f>P212+P213+P214+P215</f>
        <v>0</v>
      </c>
      <c r="Q211" s="57">
        <f t="shared" si="33"/>
        <v>0</v>
      </c>
    </row>
    <row r="212" spans="2:19" ht="51" hidden="1" customHeight="1" x14ac:dyDescent="0.25">
      <c r="B212" s="1">
        <v>1217461</v>
      </c>
      <c r="C212" s="2">
        <v>7461</v>
      </c>
      <c r="D212" s="1" t="s">
        <v>574</v>
      </c>
      <c r="E212" s="3" t="s">
        <v>492</v>
      </c>
      <c r="F212" s="57">
        <f t="shared" si="31"/>
        <v>0</v>
      </c>
      <c r="G212" s="4"/>
      <c r="H212" s="5"/>
      <c r="I212" s="5"/>
      <c r="J212" s="5"/>
      <c r="K212" s="57">
        <f t="shared" si="32"/>
        <v>0</v>
      </c>
      <c r="L212" s="57"/>
      <c r="M212" s="5"/>
      <c r="N212" s="5"/>
      <c r="O212" s="5"/>
      <c r="P212" s="5"/>
      <c r="Q212" s="57">
        <f t="shared" si="33"/>
        <v>0</v>
      </c>
    </row>
    <row r="213" spans="2:19" ht="49.5" hidden="1" customHeight="1" x14ac:dyDescent="0.25">
      <c r="B213" s="1">
        <v>1217462</v>
      </c>
      <c r="C213" s="2">
        <v>7462</v>
      </c>
      <c r="D213" s="1" t="s">
        <v>574</v>
      </c>
      <c r="E213" s="3" t="s">
        <v>4</v>
      </c>
      <c r="F213" s="57">
        <f t="shared" si="31"/>
        <v>0</v>
      </c>
      <c r="G213" s="4"/>
      <c r="H213" s="5"/>
      <c r="I213" s="5"/>
      <c r="J213" s="5"/>
      <c r="K213" s="57">
        <f t="shared" si="32"/>
        <v>0</v>
      </c>
      <c r="L213" s="57"/>
      <c r="M213" s="5"/>
      <c r="N213" s="5"/>
      <c r="O213" s="5"/>
      <c r="P213" s="5"/>
      <c r="Q213" s="57">
        <f t="shared" si="33"/>
        <v>0</v>
      </c>
    </row>
    <row r="214" spans="2:19" ht="33" hidden="1" customHeight="1" x14ac:dyDescent="0.25">
      <c r="B214" s="1">
        <v>1217463</v>
      </c>
      <c r="C214" s="2">
        <v>7463</v>
      </c>
      <c r="D214" s="1" t="s">
        <v>574</v>
      </c>
      <c r="E214" s="3" t="s">
        <v>493</v>
      </c>
      <c r="F214" s="57">
        <f t="shared" si="31"/>
        <v>0</v>
      </c>
      <c r="G214" s="4"/>
      <c r="H214" s="5"/>
      <c r="I214" s="5"/>
      <c r="J214" s="5"/>
      <c r="K214" s="57">
        <f t="shared" si="32"/>
        <v>0</v>
      </c>
      <c r="L214" s="57"/>
      <c r="M214" s="5"/>
      <c r="N214" s="5"/>
      <c r="O214" s="5"/>
      <c r="P214" s="5"/>
      <c r="Q214" s="57">
        <f t="shared" si="33"/>
        <v>0</v>
      </c>
    </row>
    <row r="215" spans="2:19" ht="28.5" hidden="1" customHeight="1" x14ac:dyDescent="0.25">
      <c r="B215" s="1">
        <v>1217464</v>
      </c>
      <c r="C215" s="2">
        <v>7464</v>
      </c>
      <c r="D215" s="1" t="s">
        <v>574</v>
      </c>
      <c r="E215" s="3" t="s">
        <v>309</v>
      </c>
      <c r="F215" s="57">
        <f t="shared" si="31"/>
        <v>0</v>
      </c>
      <c r="G215" s="7"/>
      <c r="H215" s="57"/>
      <c r="I215" s="57"/>
      <c r="J215" s="57"/>
      <c r="K215" s="57">
        <f t="shared" si="32"/>
        <v>0</v>
      </c>
      <c r="L215" s="57"/>
      <c r="M215" s="57"/>
      <c r="N215" s="57"/>
      <c r="O215" s="57"/>
      <c r="P215" s="5"/>
      <c r="Q215" s="57">
        <f t="shared" si="33"/>
        <v>0</v>
      </c>
    </row>
    <row r="216" spans="2:19" s="35" customFormat="1" ht="33" hidden="1" customHeight="1" x14ac:dyDescent="0.25">
      <c r="B216" s="154">
        <v>1217600</v>
      </c>
      <c r="C216" s="6">
        <v>7600</v>
      </c>
      <c r="D216" s="233" t="s">
        <v>382</v>
      </c>
      <c r="E216" s="234"/>
      <c r="F216" s="57">
        <f t="shared" si="31"/>
        <v>0</v>
      </c>
      <c r="G216" s="7">
        <f>G217+G218+G219+G220</f>
        <v>0</v>
      </c>
      <c r="H216" s="57">
        <f>H217+H218+H219+H220</f>
        <v>0</v>
      </c>
      <c r="I216" s="57">
        <f>I217+I218+I219+I220</f>
        <v>0</v>
      </c>
      <c r="J216" s="57">
        <f>J217+J218+J219+J220</f>
        <v>0</v>
      </c>
      <c r="K216" s="57">
        <f t="shared" si="32"/>
        <v>0</v>
      </c>
      <c r="L216" s="57">
        <f>L217+L218+L219+L220</f>
        <v>0</v>
      </c>
      <c r="M216" s="57">
        <f>M217+M218+M219+M220</f>
        <v>0</v>
      </c>
      <c r="N216" s="57">
        <f>N217+N218+N219+N220</f>
        <v>0</v>
      </c>
      <c r="O216" s="57">
        <f>O217+O218+O219+O220</f>
        <v>0</v>
      </c>
      <c r="P216" s="57">
        <f>P217+P218+P219+P220</f>
        <v>0</v>
      </c>
      <c r="Q216" s="57">
        <f t="shared" si="33"/>
        <v>0</v>
      </c>
    </row>
    <row r="217" spans="2:19" ht="33.75" hidden="1" customHeight="1" x14ac:dyDescent="0.25">
      <c r="B217" s="1">
        <v>1217640</v>
      </c>
      <c r="C217" s="2">
        <v>7640</v>
      </c>
      <c r="D217" s="1" t="s">
        <v>546</v>
      </c>
      <c r="E217" s="3" t="s">
        <v>248</v>
      </c>
      <c r="F217" s="57">
        <f t="shared" si="31"/>
        <v>0</v>
      </c>
      <c r="G217" s="4"/>
      <c r="H217" s="57"/>
      <c r="I217" s="57"/>
      <c r="J217" s="57"/>
      <c r="K217" s="57">
        <f t="shared" si="32"/>
        <v>0</v>
      </c>
      <c r="L217" s="57"/>
      <c r="M217" s="57"/>
      <c r="N217" s="57"/>
      <c r="O217" s="57"/>
      <c r="P217" s="5"/>
      <c r="Q217" s="57">
        <f t="shared" si="33"/>
        <v>0</v>
      </c>
      <c r="S217" s="34"/>
    </row>
    <row r="218" spans="2:19" ht="37.5" hidden="1" customHeight="1" x14ac:dyDescent="0.25">
      <c r="B218" s="1">
        <v>1217670</v>
      </c>
      <c r="C218" s="2">
        <v>7670</v>
      </c>
      <c r="D218" s="1" t="s">
        <v>575</v>
      </c>
      <c r="E218" s="3" t="s">
        <v>266</v>
      </c>
      <c r="F218" s="57">
        <f t="shared" si="31"/>
        <v>0</v>
      </c>
      <c r="G218" s="7"/>
      <c r="H218" s="57"/>
      <c r="I218" s="57"/>
      <c r="J218" s="57"/>
      <c r="K218" s="57">
        <f t="shared" si="32"/>
        <v>0</v>
      </c>
      <c r="L218" s="5"/>
      <c r="M218" s="5"/>
      <c r="N218" s="5"/>
      <c r="O218" s="5"/>
      <c r="P218" s="5"/>
      <c r="Q218" s="57">
        <f t="shared" si="33"/>
        <v>0</v>
      </c>
    </row>
    <row r="219" spans="2:19" ht="23.25" hidden="1" customHeight="1" x14ac:dyDescent="0.25">
      <c r="B219" s="1">
        <v>1217693</v>
      </c>
      <c r="C219" s="2">
        <v>7693</v>
      </c>
      <c r="D219" s="1" t="s">
        <v>319</v>
      </c>
      <c r="E219" s="3" t="s">
        <v>242</v>
      </c>
      <c r="F219" s="57">
        <f t="shared" si="31"/>
        <v>0</v>
      </c>
      <c r="G219" s="4"/>
      <c r="H219" s="57"/>
      <c r="I219" s="57"/>
      <c r="J219" s="57"/>
      <c r="K219" s="57">
        <f t="shared" si="32"/>
        <v>0</v>
      </c>
      <c r="L219" s="57"/>
      <c r="M219" s="57"/>
      <c r="N219" s="57"/>
      <c r="O219" s="57"/>
      <c r="P219" s="5"/>
      <c r="Q219" s="57">
        <f>F219+K219</f>
        <v>0</v>
      </c>
    </row>
    <row r="220" spans="2:19" s="35" customFormat="1" ht="30" hidden="1" customHeight="1" x14ac:dyDescent="0.25">
      <c r="B220" s="1">
        <v>1218110</v>
      </c>
      <c r="C220" s="2">
        <v>8110</v>
      </c>
      <c r="D220" s="1" t="s">
        <v>163</v>
      </c>
      <c r="E220" s="3" t="s">
        <v>135</v>
      </c>
      <c r="F220" s="57">
        <f t="shared" si="31"/>
        <v>0</v>
      </c>
      <c r="G220" s="7"/>
      <c r="H220" s="57"/>
      <c r="I220" s="57"/>
      <c r="J220" s="57"/>
      <c r="K220" s="57">
        <f t="shared" si="32"/>
        <v>0</v>
      </c>
      <c r="L220" s="57"/>
      <c r="M220" s="57"/>
      <c r="N220" s="57"/>
      <c r="O220" s="57"/>
      <c r="P220" s="5"/>
      <c r="Q220" s="57">
        <f>F220+K220</f>
        <v>0</v>
      </c>
    </row>
    <row r="221" spans="2:19" ht="14.25" hidden="1" customHeight="1" x14ac:dyDescent="0.25">
      <c r="B221" s="154">
        <v>1218300</v>
      </c>
      <c r="C221" s="6">
        <v>8300</v>
      </c>
      <c r="D221" s="233" t="s">
        <v>191</v>
      </c>
      <c r="E221" s="234"/>
      <c r="F221" s="57">
        <f t="shared" si="31"/>
        <v>0</v>
      </c>
      <c r="G221" s="7">
        <f>G223+G225+G222+G224</f>
        <v>0</v>
      </c>
      <c r="H221" s="57">
        <f>H223+H225+H222+H224</f>
        <v>0</v>
      </c>
      <c r="I221" s="57">
        <f>I223+I225+I222+I224</f>
        <v>0</v>
      </c>
      <c r="J221" s="57">
        <f>J223+J225+J222+J224</f>
        <v>0</v>
      </c>
      <c r="K221" s="57">
        <f t="shared" si="32"/>
        <v>0</v>
      </c>
      <c r="L221" s="57">
        <f>L223+L225+L222+L224</f>
        <v>0</v>
      </c>
      <c r="M221" s="57">
        <f>M223+M225+M222+M224</f>
        <v>0</v>
      </c>
      <c r="N221" s="57">
        <f>N223+N225+N222+N224</f>
        <v>0</v>
      </c>
      <c r="O221" s="57">
        <f>O223+O225+O222+O224</f>
        <v>0</v>
      </c>
      <c r="P221" s="57">
        <f>P223+P225+P222+P224</f>
        <v>0</v>
      </c>
      <c r="Q221" s="57">
        <f>F221+K221</f>
        <v>0</v>
      </c>
    </row>
    <row r="222" spans="2:19" ht="27.6" hidden="1" x14ac:dyDescent="0.25">
      <c r="B222" s="1">
        <v>1218311</v>
      </c>
      <c r="C222" s="2">
        <v>8311</v>
      </c>
      <c r="D222" s="1" t="s">
        <v>162</v>
      </c>
      <c r="E222" s="3" t="s">
        <v>273</v>
      </c>
      <c r="F222" s="57">
        <f t="shared" si="31"/>
        <v>0</v>
      </c>
      <c r="G222" s="4"/>
      <c r="H222" s="5"/>
      <c r="I222" s="5"/>
      <c r="J222" s="5"/>
      <c r="K222" s="57">
        <f t="shared" si="32"/>
        <v>0</v>
      </c>
      <c r="L222" s="57"/>
      <c r="M222" s="5">
        <f>M223+M225+M226+M227</f>
        <v>0</v>
      </c>
      <c r="N222" s="5">
        <f>N223+N225+N226+N227</f>
        <v>0</v>
      </c>
      <c r="O222" s="5">
        <f>O223+O225+O226+O227</f>
        <v>0</v>
      </c>
      <c r="P222" s="5"/>
      <c r="Q222" s="57">
        <f>F222+K222</f>
        <v>0</v>
      </c>
    </row>
    <row r="223" spans="2:19" ht="31.5" hidden="1" customHeight="1" x14ac:dyDescent="0.25">
      <c r="B223" s="1">
        <v>1218313</v>
      </c>
      <c r="C223" s="2">
        <v>8313</v>
      </c>
      <c r="D223" s="1" t="s">
        <v>576</v>
      </c>
      <c r="E223" s="3" t="s">
        <v>272</v>
      </c>
      <c r="F223" s="57">
        <f t="shared" si="31"/>
        <v>0</v>
      </c>
      <c r="G223" s="7"/>
      <c r="H223" s="57"/>
      <c r="I223" s="57"/>
      <c r="J223" s="57"/>
      <c r="K223" s="57">
        <f t="shared" si="32"/>
        <v>0</v>
      </c>
      <c r="L223" s="57"/>
      <c r="M223" s="57"/>
      <c r="N223" s="57"/>
      <c r="O223" s="57"/>
      <c r="P223" s="57"/>
      <c r="Q223" s="57">
        <f t="shared" si="33"/>
        <v>0</v>
      </c>
    </row>
    <row r="224" spans="2:19" ht="34.5" hidden="1" customHeight="1" x14ac:dyDescent="0.25">
      <c r="B224" s="1">
        <v>1218330</v>
      </c>
      <c r="C224" s="2">
        <v>8330</v>
      </c>
      <c r="D224" s="1" t="s">
        <v>36</v>
      </c>
      <c r="E224" s="3" t="s">
        <v>412</v>
      </c>
      <c r="F224" s="57">
        <f t="shared" si="31"/>
        <v>0</v>
      </c>
      <c r="G224" s="7"/>
      <c r="H224" s="57"/>
      <c r="I224" s="57"/>
      <c r="J224" s="57"/>
      <c r="K224" s="57">
        <f t="shared" si="32"/>
        <v>0</v>
      </c>
      <c r="L224" s="57"/>
      <c r="M224" s="57"/>
      <c r="N224" s="57"/>
      <c r="O224" s="57"/>
      <c r="P224" s="5"/>
      <c r="Q224" s="57">
        <f>F224+K224</f>
        <v>0</v>
      </c>
    </row>
    <row r="225" spans="2:24" ht="28.5" hidden="1" customHeight="1" x14ac:dyDescent="0.25">
      <c r="B225" s="1">
        <v>1218340</v>
      </c>
      <c r="C225" s="2">
        <v>8340</v>
      </c>
      <c r="D225" s="1" t="s">
        <v>577</v>
      </c>
      <c r="E225" s="3" t="s">
        <v>413</v>
      </c>
      <c r="F225" s="57">
        <f t="shared" si="31"/>
        <v>0</v>
      </c>
      <c r="G225" s="7"/>
      <c r="H225" s="57"/>
      <c r="I225" s="57"/>
      <c r="J225" s="57"/>
      <c r="K225" s="57">
        <f t="shared" si="32"/>
        <v>0</v>
      </c>
      <c r="L225" s="57"/>
      <c r="M225" s="57"/>
      <c r="N225" s="57"/>
      <c r="O225" s="57"/>
      <c r="P225" s="57"/>
      <c r="Q225" s="57">
        <f t="shared" si="33"/>
        <v>0</v>
      </c>
    </row>
    <row r="226" spans="2:24" ht="22.5" hidden="1" customHeight="1" x14ac:dyDescent="0.25">
      <c r="B226" s="154">
        <v>1500000</v>
      </c>
      <c r="C226" s="230" t="s">
        <v>533</v>
      </c>
      <c r="D226" s="232"/>
      <c r="E226" s="231"/>
      <c r="F226" s="57">
        <f t="shared" si="31"/>
        <v>0</v>
      </c>
      <c r="G226" s="7">
        <f>G227</f>
        <v>0</v>
      </c>
      <c r="H226" s="57">
        <f>H227</f>
        <v>0</v>
      </c>
      <c r="I226" s="57">
        <f>I227</f>
        <v>0</v>
      </c>
      <c r="J226" s="57">
        <f>J227</f>
        <v>0</v>
      </c>
      <c r="K226" s="12">
        <f t="shared" si="32"/>
        <v>0</v>
      </c>
      <c r="L226" s="12">
        <f>L227</f>
        <v>0</v>
      </c>
      <c r="M226" s="12">
        <f>M227</f>
        <v>0</v>
      </c>
      <c r="N226" s="12">
        <f>N227</f>
        <v>0</v>
      </c>
      <c r="O226" s="12">
        <f>O227</f>
        <v>0</v>
      </c>
      <c r="P226" s="12">
        <f>P227</f>
        <v>0</v>
      </c>
      <c r="Q226" s="57">
        <f t="shared" si="33"/>
        <v>0</v>
      </c>
      <c r="S226" s="34">
        <f>S234+S239+S240</f>
        <v>0</v>
      </c>
      <c r="T226" s="34">
        <f>T234+T239+T240</f>
        <v>0</v>
      </c>
      <c r="U226" s="34">
        <f>U234+U239+U240</f>
        <v>0</v>
      </c>
    </row>
    <row r="227" spans="2:24" ht="22.5" hidden="1" customHeight="1" x14ac:dyDescent="0.25">
      <c r="B227" s="31">
        <v>1510000</v>
      </c>
      <c r="C227" s="235" t="s">
        <v>533</v>
      </c>
      <c r="D227" s="236"/>
      <c r="E227" s="237"/>
      <c r="F227" s="57">
        <f t="shared" si="31"/>
        <v>0</v>
      </c>
      <c r="G227" s="32">
        <f>G229+G247</f>
        <v>0</v>
      </c>
      <c r="H227" s="33">
        <f>H229+H247</f>
        <v>0</v>
      </c>
      <c r="I227" s="33">
        <f>I229+I247</f>
        <v>0</v>
      </c>
      <c r="J227" s="33">
        <f>J229+J247</f>
        <v>0</v>
      </c>
      <c r="K227" s="12">
        <f t="shared" si="32"/>
        <v>0</v>
      </c>
      <c r="L227" s="59">
        <f>L229+L247</f>
        <v>0</v>
      </c>
      <c r="M227" s="59">
        <f>M229+M247</f>
        <v>0</v>
      </c>
      <c r="N227" s="59">
        <f>N229+N247</f>
        <v>0</v>
      </c>
      <c r="O227" s="59">
        <f>O229+O247</f>
        <v>0</v>
      </c>
      <c r="P227" s="59">
        <f>P229+P247</f>
        <v>0</v>
      </c>
      <c r="Q227" s="57">
        <f t="shared" si="33"/>
        <v>0</v>
      </c>
    </row>
    <row r="228" spans="2:24" ht="34.5" hidden="1" customHeight="1" x14ac:dyDescent="0.25">
      <c r="B228" s="1" t="s">
        <v>609</v>
      </c>
      <c r="C228" s="2">
        <v>2020</v>
      </c>
      <c r="D228" s="1" t="s">
        <v>610</v>
      </c>
      <c r="E228" s="3" t="s">
        <v>210</v>
      </c>
      <c r="F228" s="57">
        <f t="shared" si="31"/>
        <v>0</v>
      </c>
      <c r="G228" s="4"/>
      <c r="H228" s="57"/>
      <c r="I228" s="57"/>
      <c r="J228" s="57"/>
      <c r="K228" s="12">
        <f t="shared" si="32"/>
        <v>0</v>
      </c>
      <c r="L228" s="12">
        <f>N228+Q228</f>
        <v>0</v>
      </c>
      <c r="M228" s="12"/>
      <c r="N228" s="12"/>
      <c r="O228" s="12"/>
      <c r="P228" s="80"/>
      <c r="Q228" s="57">
        <f t="shared" si="33"/>
        <v>0</v>
      </c>
    </row>
    <row r="229" spans="2:24" ht="16.5" hidden="1" customHeight="1" x14ac:dyDescent="0.25">
      <c r="B229" s="154">
        <v>1517300</v>
      </c>
      <c r="C229" s="6">
        <v>7300</v>
      </c>
      <c r="D229" s="230" t="s">
        <v>345</v>
      </c>
      <c r="E229" s="231"/>
      <c r="F229" s="57">
        <f t="shared" si="31"/>
        <v>0</v>
      </c>
      <c r="G229" s="61">
        <f>G230+G231+G237+G238+G239+G246+G243+G240+G241</f>
        <v>0</v>
      </c>
      <c r="H229" s="12">
        <f>H230+H231+H237+H238+H239+H246+H243+H240+H241</f>
        <v>0</v>
      </c>
      <c r="I229" s="12">
        <f>I230+I231+I237+I238+I239+I246+I243+I240+I241</f>
        <v>0</v>
      </c>
      <c r="J229" s="12">
        <f>J230+J231+J237+J238+J239+J246+J243+J240+J241</f>
        <v>0</v>
      </c>
      <c r="K229" s="12">
        <f t="shared" si="32"/>
        <v>0</v>
      </c>
      <c r="L229" s="12">
        <f>L230+L231+L237+L238+L239+L246+L243+L240+L241+L242+L244</f>
        <v>0</v>
      </c>
      <c r="M229" s="12">
        <f>M230+M231+M237+M238+M239+M246+M243+M240+M241</f>
        <v>0</v>
      </c>
      <c r="N229" s="12">
        <f>N230+N231+N237+N238+N239+N246+N243+N240+N241</f>
        <v>0</v>
      </c>
      <c r="O229" s="12">
        <f>O230+O231+O237+O238+O239+O246+O243+O240+O241</f>
        <v>0</v>
      </c>
      <c r="P229" s="12">
        <f>P230+P231+P237+P238+P239+P246+P243+P240+P241+P242+P244</f>
        <v>0</v>
      </c>
      <c r="Q229" s="57">
        <f t="shared" si="33"/>
        <v>0</v>
      </c>
    </row>
    <row r="230" spans="2:24" ht="33.6" hidden="1" customHeight="1" x14ac:dyDescent="0.25">
      <c r="B230" s="1">
        <v>1517310</v>
      </c>
      <c r="C230" s="2">
        <v>7310</v>
      </c>
      <c r="D230" s="1" t="s">
        <v>578</v>
      </c>
      <c r="E230" s="3" t="s">
        <v>502</v>
      </c>
      <c r="F230" s="57">
        <f t="shared" si="31"/>
        <v>0</v>
      </c>
      <c r="G230" s="7"/>
      <c r="H230" s="57"/>
      <c r="I230" s="57"/>
      <c r="J230" s="57"/>
      <c r="K230" s="57">
        <f t="shared" si="32"/>
        <v>0</v>
      </c>
      <c r="L230" s="57"/>
      <c r="M230" s="57"/>
      <c r="N230" s="57"/>
      <c r="O230" s="57"/>
      <c r="P230" s="57"/>
      <c r="Q230" s="57">
        <f t="shared" si="33"/>
        <v>0</v>
      </c>
    </row>
    <row r="231" spans="2:24" ht="33" hidden="1" customHeight="1" x14ac:dyDescent="0.25">
      <c r="B231" s="1">
        <v>1517320</v>
      </c>
      <c r="C231" s="2">
        <v>7320</v>
      </c>
      <c r="D231" s="1" t="s">
        <v>346</v>
      </c>
      <c r="E231" s="3" t="s">
        <v>537</v>
      </c>
      <c r="F231" s="57">
        <f t="shared" si="31"/>
        <v>0</v>
      </c>
      <c r="G231" s="7">
        <f>SUM(G232:G236)</f>
        <v>0</v>
      </c>
      <c r="H231" s="57">
        <f>SUM(H232:H236)</f>
        <v>0</v>
      </c>
      <c r="I231" s="57">
        <f>SUM(I232:I236)</f>
        <v>0</v>
      </c>
      <c r="J231" s="57">
        <f>SUM(J232:J236)</f>
        <v>0</v>
      </c>
      <c r="K231" s="57">
        <f t="shared" si="32"/>
        <v>0</v>
      </c>
      <c r="L231" s="57">
        <f>SUM(L232:L236)</f>
        <v>0</v>
      </c>
      <c r="M231" s="57">
        <f>SUM(M232:M236)</f>
        <v>0</v>
      </c>
      <c r="N231" s="57">
        <f>SUM(N232:N236)</f>
        <v>0</v>
      </c>
      <c r="O231" s="57">
        <f>SUM(O232:O236)</f>
        <v>0</v>
      </c>
      <c r="P231" s="57">
        <f>SUM(P232:P236)</f>
        <v>0</v>
      </c>
      <c r="Q231" s="57">
        <f t="shared" si="33"/>
        <v>0</v>
      </c>
    </row>
    <row r="232" spans="2:24" ht="24" hidden="1" customHeight="1" x14ac:dyDescent="0.25">
      <c r="B232" s="1">
        <v>1517321</v>
      </c>
      <c r="C232" s="2">
        <v>7321</v>
      </c>
      <c r="D232" s="1" t="s">
        <v>346</v>
      </c>
      <c r="E232" s="3" t="s">
        <v>503</v>
      </c>
      <c r="F232" s="57">
        <f t="shared" si="31"/>
        <v>0</v>
      </c>
      <c r="G232" s="7"/>
      <c r="H232" s="57"/>
      <c r="I232" s="57"/>
      <c r="J232" s="57"/>
      <c r="K232" s="57">
        <f t="shared" si="32"/>
        <v>0</v>
      </c>
      <c r="L232" s="5"/>
      <c r="M232" s="57"/>
      <c r="N232" s="57"/>
      <c r="O232" s="57"/>
      <c r="P232" s="5"/>
      <c r="Q232" s="57">
        <f t="shared" si="33"/>
        <v>0</v>
      </c>
    </row>
    <row r="233" spans="2:24" s="35" customFormat="1" ht="24.75" hidden="1" customHeight="1" x14ac:dyDescent="0.25">
      <c r="B233" s="1">
        <v>1517322</v>
      </c>
      <c r="C233" s="2">
        <v>7322</v>
      </c>
      <c r="D233" s="1" t="s">
        <v>346</v>
      </c>
      <c r="E233" s="3" t="s">
        <v>459</v>
      </c>
      <c r="F233" s="57">
        <f t="shared" si="31"/>
        <v>0</v>
      </c>
      <c r="G233" s="7"/>
      <c r="H233" s="57"/>
      <c r="I233" s="57"/>
      <c r="J233" s="57"/>
      <c r="K233" s="57">
        <f t="shared" si="32"/>
        <v>0</v>
      </c>
      <c r="L233" s="5"/>
      <c r="M233" s="5"/>
      <c r="N233" s="5"/>
      <c r="O233" s="5"/>
      <c r="P233" s="5"/>
      <c r="Q233" s="57">
        <f t="shared" si="33"/>
        <v>0</v>
      </c>
      <c r="S233" s="69"/>
    </row>
    <row r="234" spans="2:24" ht="40.5" hidden="1" customHeight="1" x14ac:dyDescent="0.25">
      <c r="B234" s="1">
        <v>1517323</v>
      </c>
      <c r="C234" s="2">
        <v>7323</v>
      </c>
      <c r="D234" s="1" t="s">
        <v>346</v>
      </c>
      <c r="E234" s="3" t="s">
        <v>129</v>
      </c>
      <c r="F234" s="57">
        <f t="shared" si="31"/>
        <v>0</v>
      </c>
      <c r="G234" s="7"/>
      <c r="H234" s="57"/>
      <c r="I234" s="57"/>
      <c r="J234" s="57"/>
      <c r="K234" s="57">
        <f t="shared" si="32"/>
        <v>0</v>
      </c>
      <c r="L234" s="5"/>
      <c r="M234" s="5"/>
      <c r="N234" s="5"/>
      <c r="O234" s="5"/>
      <c r="P234" s="5"/>
      <c r="Q234" s="57">
        <f t="shared" si="33"/>
        <v>0</v>
      </c>
    </row>
    <row r="235" spans="2:24" ht="17.25" hidden="1" customHeight="1" x14ac:dyDescent="0.25">
      <c r="B235" s="2">
        <v>1511022</v>
      </c>
      <c r="C235" s="2">
        <v>1022</v>
      </c>
      <c r="D235" s="1" t="s">
        <v>449</v>
      </c>
      <c r="E235" s="11" t="s">
        <v>629</v>
      </c>
      <c r="F235" s="57">
        <f t="shared" ref="F235:F253" si="39">G235+J235</f>
        <v>0</v>
      </c>
      <c r="G235" s="7"/>
      <c r="H235" s="57"/>
      <c r="I235" s="57"/>
      <c r="J235" s="57"/>
      <c r="K235" s="57">
        <f t="shared" ref="K235:K253" si="40">M235+P235</f>
        <v>0</v>
      </c>
      <c r="L235" s="5"/>
      <c r="M235" s="5"/>
      <c r="N235" s="5"/>
      <c r="O235" s="5"/>
      <c r="P235" s="5"/>
      <c r="Q235" s="57">
        <f t="shared" si="33"/>
        <v>0</v>
      </c>
    </row>
    <row r="236" spans="2:24" ht="35.25" hidden="1" customHeight="1" x14ac:dyDescent="0.25">
      <c r="B236" s="1">
        <v>1517325</v>
      </c>
      <c r="C236" s="2">
        <v>7325</v>
      </c>
      <c r="D236" s="1" t="s">
        <v>346</v>
      </c>
      <c r="E236" s="3" t="s">
        <v>130</v>
      </c>
      <c r="F236" s="57">
        <f t="shared" si="39"/>
        <v>0</v>
      </c>
      <c r="G236" s="7"/>
      <c r="H236" s="57"/>
      <c r="I236" s="57"/>
      <c r="J236" s="57"/>
      <c r="K236" s="57">
        <f t="shared" si="40"/>
        <v>0</v>
      </c>
      <c r="L236" s="5"/>
      <c r="M236" s="5"/>
      <c r="N236" s="5"/>
      <c r="O236" s="5"/>
      <c r="P236" s="5"/>
      <c r="Q236" s="57">
        <f t="shared" si="33"/>
        <v>0</v>
      </c>
    </row>
    <row r="237" spans="2:24" s="35" customFormat="1" ht="36" hidden="1" customHeight="1" x14ac:dyDescent="0.25">
      <c r="B237" s="1">
        <v>1517330</v>
      </c>
      <c r="C237" s="2">
        <v>7330</v>
      </c>
      <c r="D237" s="1" t="s">
        <v>346</v>
      </c>
      <c r="E237" s="3" t="s">
        <v>504</v>
      </c>
      <c r="F237" s="57">
        <f t="shared" si="39"/>
        <v>0</v>
      </c>
      <c r="G237" s="7"/>
      <c r="H237" s="57"/>
      <c r="I237" s="57"/>
      <c r="J237" s="57"/>
      <c r="K237" s="57">
        <f t="shared" si="40"/>
        <v>0</v>
      </c>
      <c r="L237" s="5"/>
      <c r="M237" s="5"/>
      <c r="N237" s="5"/>
      <c r="O237" s="5"/>
      <c r="P237" s="5"/>
      <c r="Q237" s="57">
        <f t="shared" si="33"/>
        <v>0</v>
      </c>
    </row>
    <row r="238" spans="2:24" ht="31.5" hidden="1" customHeight="1" x14ac:dyDescent="0.25">
      <c r="B238" s="1">
        <v>1517340</v>
      </c>
      <c r="C238" s="2">
        <v>7340</v>
      </c>
      <c r="D238" s="1" t="s">
        <v>346</v>
      </c>
      <c r="E238" s="3" t="s">
        <v>495</v>
      </c>
      <c r="F238" s="57">
        <f t="shared" si="39"/>
        <v>0</v>
      </c>
      <c r="G238" s="7"/>
      <c r="H238" s="57"/>
      <c r="I238" s="57"/>
      <c r="J238" s="57"/>
      <c r="K238" s="57">
        <f t="shared" si="40"/>
        <v>0</v>
      </c>
      <c r="L238" s="5"/>
      <c r="M238" s="5"/>
      <c r="N238" s="5"/>
      <c r="O238" s="5"/>
      <c r="P238" s="5"/>
      <c r="Q238" s="57">
        <f t="shared" si="33"/>
        <v>0</v>
      </c>
    </row>
    <row r="239" spans="2:24" s="35" customFormat="1" ht="32.25" hidden="1" customHeight="1" x14ac:dyDescent="0.25">
      <c r="B239" s="1">
        <v>1517350</v>
      </c>
      <c r="C239" s="2">
        <v>7350</v>
      </c>
      <c r="D239" s="1" t="s">
        <v>346</v>
      </c>
      <c r="E239" s="3" t="s">
        <v>496</v>
      </c>
      <c r="F239" s="57">
        <f t="shared" si="39"/>
        <v>0</v>
      </c>
      <c r="G239" s="75"/>
      <c r="H239" s="74"/>
      <c r="I239" s="74"/>
      <c r="J239" s="74"/>
      <c r="K239" s="74">
        <f t="shared" si="40"/>
        <v>0</v>
      </c>
      <c r="L239" s="76"/>
      <c r="M239" s="76"/>
      <c r="N239" s="76"/>
      <c r="O239" s="76"/>
      <c r="P239" s="76"/>
      <c r="Q239" s="74">
        <f t="shared" si="33"/>
        <v>0</v>
      </c>
      <c r="X239" s="13"/>
    </row>
    <row r="240" spans="2:24" ht="46.5" hidden="1" customHeight="1" x14ac:dyDescent="0.25">
      <c r="B240" s="1">
        <v>1517361</v>
      </c>
      <c r="C240" s="2">
        <v>7361</v>
      </c>
      <c r="D240" s="1" t="s">
        <v>319</v>
      </c>
      <c r="E240" s="3" t="s">
        <v>10</v>
      </c>
      <c r="F240" s="57">
        <f t="shared" si="39"/>
        <v>0</v>
      </c>
      <c r="G240" s="7"/>
      <c r="H240" s="57"/>
      <c r="I240" s="57"/>
      <c r="J240" s="57"/>
      <c r="K240" s="57">
        <f t="shared" si="40"/>
        <v>0</v>
      </c>
      <c r="L240" s="5"/>
      <c r="M240" s="5"/>
      <c r="N240" s="5"/>
      <c r="O240" s="5"/>
      <c r="P240" s="5"/>
      <c r="Q240" s="57">
        <f t="shared" si="33"/>
        <v>0</v>
      </c>
      <c r="S240" s="34"/>
    </row>
    <row r="241" spans="2:21" ht="58.5" hidden="1" customHeight="1" x14ac:dyDescent="0.25">
      <c r="B241" s="1" t="s">
        <v>614</v>
      </c>
      <c r="C241" s="2">
        <v>2151</v>
      </c>
      <c r="D241" s="1" t="s">
        <v>591</v>
      </c>
      <c r="E241" s="3" t="s">
        <v>592</v>
      </c>
      <c r="F241" s="74">
        <f t="shared" si="39"/>
        <v>0</v>
      </c>
      <c r="G241" s="83"/>
      <c r="H241" s="74"/>
      <c r="I241" s="74"/>
      <c r="J241" s="74"/>
      <c r="K241" s="74">
        <f t="shared" si="40"/>
        <v>0</v>
      </c>
      <c r="L241" s="76"/>
      <c r="M241" s="76"/>
      <c r="N241" s="76"/>
      <c r="O241" s="76"/>
      <c r="P241" s="76"/>
      <c r="Q241" s="74">
        <f>F241+K241</f>
        <v>0</v>
      </c>
    </row>
    <row r="242" spans="2:21" ht="62.25" hidden="1" customHeight="1" x14ac:dyDescent="0.25">
      <c r="B242" s="1">
        <v>1517369</v>
      </c>
      <c r="C242" s="2">
        <v>7369</v>
      </c>
      <c r="D242" s="1" t="s">
        <v>319</v>
      </c>
      <c r="E242" s="3" t="s">
        <v>508</v>
      </c>
      <c r="F242" s="74">
        <f>G242+J242</f>
        <v>0</v>
      </c>
      <c r="G242" s="83"/>
      <c r="H242" s="74"/>
      <c r="I242" s="74"/>
      <c r="J242" s="74"/>
      <c r="K242" s="74">
        <f t="shared" si="40"/>
        <v>0</v>
      </c>
      <c r="L242" s="76"/>
      <c r="M242" s="76"/>
      <c r="N242" s="76"/>
      <c r="O242" s="76"/>
      <c r="P242" s="76"/>
      <c r="Q242" s="74">
        <f>F242+K242</f>
        <v>0</v>
      </c>
    </row>
    <row r="243" spans="2:21" ht="33.75" hidden="1" customHeight="1" x14ac:dyDescent="0.25">
      <c r="B243" s="1">
        <v>1517370</v>
      </c>
      <c r="C243" s="2">
        <v>7370</v>
      </c>
      <c r="D243" s="1" t="s">
        <v>319</v>
      </c>
      <c r="E243" s="3" t="s">
        <v>325</v>
      </c>
      <c r="F243" s="57">
        <f t="shared" si="39"/>
        <v>0</v>
      </c>
      <c r="G243" s="4"/>
      <c r="H243" s="5">
        <f>SUM(H244:H245)</f>
        <v>0</v>
      </c>
      <c r="I243" s="5">
        <f>SUM(I244:I245)</f>
        <v>0</v>
      </c>
      <c r="J243" s="5">
        <f>SUM(J244:J245)</f>
        <v>0</v>
      </c>
      <c r="K243" s="57">
        <f t="shared" si="40"/>
        <v>0</v>
      </c>
      <c r="L243" s="5"/>
      <c r="M243" s="5"/>
      <c r="N243" s="5"/>
      <c r="O243" s="5"/>
      <c r="P243" s="5"/>
      <c r="Q243" s="57">
        <f t="shared" ref="Q243:Q345" si="41">F243+K243</f>
        <v>0</v>
      </c>
      <c r="T243" s="34"/>
    </row>
    <row r="244" spans="2:21" ht="43.5" hidden="1" customHeight="1" x14ac:dyDescent="0.25">
      <c r="B244" s="1" t="s">
        <v>611</v>
      </c>
      <c r="C244" s="2">
        <v>7363</v>
      </c>
      <c r="D244" s="1" t="s">
        <v>319</v>
      </c>
      <c r="E244" s="3" t="s">
        <v>12</v>
      </c>
      <c r="F244" s="5">
        <f t="shared" si="39"/>
        <v>0</v>
      </c>
      <c r="G244" s="4"/>
      <c r="H244" s="5"/>
      <c r="I244" s="5"/>
      <c r="J244" s="5"/>
      <c r="K244" s="5">
        <f t="shared" si="40"/>
        <v>0</v>
      </c>
      <c r="L244" s="5"/>
      <c r="M244" s="5"/>
      <c r="N244" s="5"/>
      <c r="O244" s="5"/>
      <c r="P244" s="5"/>
      <c r="Q244" s="5">
        <f t="shared" si="41"/>
        <v>0</v>
      </c>
    </row>
    <row r="245" spans="2:21" ht="34.5" hidden="1" customHeight="1" x14ac:dyDescent="0.25">
      <c r="B245" s="1" t="s">
        <v>624</v>
      </c>
      <c r="C245" s="2">
        <v>2010</v>
      </c>
      <c r="D245" s="1" t="s">
        <v>155</v>
      </c>
      <c r="E245" s="3" t="s">
        <v>267</v>
      </c>
      <c r="F245" s="5">
        <f t="shared" si="39"/>
        <v>0</v>
      </c>
      <c r="G245" s="4"/>
      <c r="H245" s="5"/>
      <c r="I245" s="5"/>
      <c r="J245" s="5"/>
      <c r="K245" s="5">
        <f t="shared" si="40"/>
        <v>0</v>
      </c>
      <c r="L245" s="5"/>
      <c r="M245" s="5"/>
      <c r="N245" s="5"/>
      <c r="O245" s="5"/>
      <c r="P245" s="5"/>
      <c r="Q245" s="5">
        <f t="shared" si="41"/>
        <v>0</v>
      </c>
    </row>
    <row r="246" spans="2:21" ht="15" hidden="1" customHeight="1" x14ac:dyDescent="0.25">
      <c r="B246" s="1">
        <v>1517380</v>
      </c>
      <c r="C246" s="2">
        <v>7380</v>
      </c>
      <c r="D246" s="1" t="s">
        <v>319</v>
      </c>
      <c r="E246" s="38" t="s">
        <v>637</v>
      </c>
      <c r="F246" s="57">
        <f t="shared" si="39"/>
        <v>0</v>
      </c>
      <c r="G246" s="7"/>
      <c r="H246" s="57"/>
      <c r="I246" s="57"/>
      <c r="J246" s="57"/>
      <c r="K246" s="57">
        <f t="shared" si="40"/>
        <v>0</v>
      </c>
      <c r="L246" s="57"/>
      <c r="M246" s="57"/>
      <c r="N246" s="57"/>
      <c r="O246" s="57"/>
      <c r="P246" s="57"/>
      <c r="Q246" s="57">
        <f t="shared" si="41"/>
        <v>0</v>
      </c>
    </row>
    <row r="247" spans="2:21" ht="15" hidden="1" customHeight="1" x14ac:dyDescent="0.25">
      <c r="B247" s="154"/>
      <c r="C247" s="6"/>
      <c r="D247" s="230"/>
      <c r="E247" s="231"/>
      <c r="F247" s="57">
        <f t="shared" si="39"/>
        <v>0</v>
      </c>
      <c r="G247" s="7">
        <f>G248</f>
        <v>0</v>
      </c>
      <c r="H247" s="57">
        <f>H248</f>
        <v>0</v>
      </c>
      <c r="I247" s="57">
        <f>I248</f>
        <v>0</v>
      </c>
      <c r="J247" s="57">
        <f>J248</f>
        <v>0</v>
      </c>
      <c r="K247" s="57">
        <f t="shared" si="40"/>
        <v>0</v>
      </c>
      <c r="L247" s="57"/>
      <c r="M247" s="57">
        <f>M248</f>
        <v>0</v>
      </c>
      <c r="N247" s="57">
        <f>N248</f>
        <v>0</v>
      </c>
      <c r="O247" s="57">
        <f>O248</f>
        <v>0</v>
      </c>
      <c r="P247" s="57">
        <f>P248</f>
        <v>0</v>
      </c>
      <c r="Q247" s="57">
        <f t="shared" si="41"/>
        <v>0</v>
      </c>
    </row>
    <row r="248" spans="2:21" ht="31.5" hidden="1" customHeight="1" x14ac:dyDescent="0.25">
      <c r="B248" s="2">
        <v>1517384</v>
      </c>
      <c r="C248" s="156">
        <v>7384</v>
      </c>
      <c r="D248" s="1" t="s">
        <v>319</v>
      </c>
      <c r="E248" s="148" t="s">
        <v>638</v>
      </c>
      <c r="F248" s="57">
        <f t="shared" si="39"/>
        <v>0</v>
      </c>
      <c r="G248" s="4"/>
      <c r="H248" s="5"/>
      <c r="I248" s="5"/>
      <c r="J248" s="5"/>
      <c r="K248" s="57">
        <f t="shared" si="40"/>
        <v>0</v>
      </c>
      <c r="L248" s="57"/>
      <c r="M248" s="5"/>
      <c r="N248" s="5"/>
      <c r="O248" s="5"/>
      <c r="P248" s="5"/>
      <c r="Q248" s="57">
        <f t="shared" si="41"/>
        <v>0</v>
      </c>
    </row>
    <row r="249" spans="2:21" ht="27.75" hidden="1" customHeight="1" x14ac:dyDescent="0.25">
      <c r="B249" s="6">
        <v>1900000</v>
      </c>
      <c r="C249" s="238" t="s">
        <v>234</v>
      </c>
      <c r="D249" s="239"/>
      <c r="E249" s="240"/>
      <c r="F249" s="57">
        <f t="shared" si="39"/>
        <v>0</v>
      </c>
      <c r="G249" s="7">
        <f t="shared" ref="G249:J250" si="42">G250</f>
        <v>0</v>
      </c>
      <c r="H249" s="57">
        <f t="shared" si="42"/>
        <v>0</v>
      </c>
      <c r="I249" s="57">
        <f t="shared" si="42"/>
        <v>0</v>
      </c>
      <c r="J249" s="57">
        <f t="shared" si="42"/>
        <v>0</v>
      </c>
      <c r="K249" s="12">
        <f t="shared" si="40"/>
        <v>0</v>
      </c>
      <c r="L249" s="12">
        <f t="shared" ref="L249:P250" si="43">L250</f>
        <v>0</v>
      </c>
      <c r="M249" s="12">
        <f t="shared" si="43"/>
        <v>0</v>
      </c>
      <c r="N249" s="12">
        <f t="shared" si="43"/>
        <v>0</v>
      </c>
      <c r="O249" s="12">
        <f t="shared" si="43"/>
        <v>0</v>
      </c>
      <c r="P249" s="12">
        <f t="shared" si="43"/>
        <v>0</v>
      </c>
      <c r="Q249" s="12">
        <f>F249+K249</f>
        <v>0</v>
      </c>
      <c r="S249" s="34">
        <f>S253</f>
        <v>0</v>
      </c>
      <c r="T249" s="34">
        <f>T253</f>
        <v>0</v>
      </c>
      <c r="U249" s="34">
        <f>U253</f>
        <v>0</v>
      </c>
    </row>
    <row r="250" spans="2:21" ht="24.75" hidden="1" customHeight="1" x14ac:dyDescent="0.25">
      <c r="B250" s="51">
        <v>1910000</v>
      </c>
      <c r="C250" s="235" t="s">
        <v>234</v>
      </c>
      <c r="D250" s="236"/>
      <c r="E250" s="237"/>
      <c r="F250" s="57">
        <f t="shared" si="39"/>
        <v>0</v>
      </c>
      <c r="G250" s="32">
        <f t="shared" si="42"/>
        <v>0</v>
      </c>
      <c r="H250" s="33">
        <f t="shared" si="42"/>
        <v>0</v>
      </c>
      <c r="I250" s="33">
        <f t="shared" si="42"/>
        <v>0</v>
      </c>
      <c r="J250" s="33">
        <f t="shared" si="42"/>
        <v>0</v>
      </c>
      <c r="K250" s="12">
        <f t="shared" si="40"/>
        <v>0</v>
      </c>
      <c r="L250" s="33">
        <f t="shared" si="43"/>
        <v>0</v>
      </c>
      <c r="M250" s="33">
        <f t="shared" si="43"/>
        <v>0</v>
      </c>
      <c r="N250" s="33">
        <f t="shared" si="43"/>
        <v>0</v>
      </c>
      <c r="O250" s="33">
        <f t="shared" si="43"/>
        <v>0</v>
      </c>
      <c r="P250" s="33">
        <f t="shared" si="43"/>
        <v>0</v>
      </c>
      <c r="Q250" s="12">
        <f>F250+K250</f>
        <v>0</v>
      </c>
    </row>
    <row r="251" spans="2:21" ht="35.25" hidden="1" customHeight="1" x14ac:dyDescent="0.25">
      <c r="B251" s="154" t="s">
        <v>51</v>
      </c>
      <c r="C251" s="6">
        <v>7460</v>
      </c>
      <c r="D251" s="230" t="s">
        <v>491</v>
      </c>
      <c r="E251" s="231"/>
      <c r="F251" s="57">
        <f>G251+J251</f>
        <v>0</v>
      </c>
      <c r="G251" s="7">
        <f>G253+G254+G252</f>
        <v>0</v>
      </c>
      <c r="H251" s="57">
        <f>H253+H254+H252</f>
        <v>0</v>
      </c>
      <c r="I251" s="57">
        <f>I253+I254+I252</f>
        <v>0</v>
      </c>
      <c r="J251" s="57">
        <f>J253+J254+J252</f>
        <v>0</v>
      </c>
      <c r="K251" s="57">
        <f t="shared" si="40"/>
        <v>0</v>
      </c>
      <c r="L251" s="57">
        <f>L253+L254+L252</f>
        <v>0</v>
      </c>
      <c r="M251" s="57">
        <f>M253+M254+M252</f>
        <v>0</v>
      </c>
      <c r="N251" s="57">
        <f>N253+N254+N252</f>
        <v>0</v>
      </c>
      <c r="O251" s="57">
        <f>O253+O254+O252</f>
        <v>0</v>
      </c>
      <c r="P251" s="57">
        <f>P253+P254+P252</f>
        <v>0</v>
      </c>
      <c r="Q251" s="57">
        <f>F251+K251</f>
        <v>0</v>
      </c>
    </row>
    <row r="252" spans="2:21" ht="48" hidden="1" customHeight="1" x14ac:dyDescent="0.25">
      <c r="B252" s="2" t="s">
        <v>507</v>
      </c>
      <c r="C252" s="2">
        <v>7461</v>
      </c>
      <c r="D252" s="1" t="s">
        <v>235</v>
      </c>
      <c r="E252" s="3" t="s">
        <v>492</v>
      </c>
      <c r="F252" s="57">
        <f>G252+J252</f>
        <v>0</v>
      </c>
      <c r="G252" s="7"/>
      <c r="H252" s="57"/>
      <c r="I252" s="57"/>
      <c r="J252" s="57"/>
      <c r="K252" s="57">
        <f t="shared" si="40"/>
        <v>0</v>
      </c>
      <c r="L252" s="57"/>
      <c r="M252" s="5"/>
      <c r="N252" s="57"/>
      <c r="O252" s="57"/>
      <c r="P252" s="57"/>
      <c r="Q252" s="57">
        <f>F252+K252</f>
        <v>0</v>
      </c>
    </row>
    <row r="253" spans="2:21" ht="51.75" hidden="1" customHeight="1" x14ac:dyDescent="0.25">
      <c r="B253" s="2">
        <v>1917462</v>
      </c>
      <c r="C253" s="2">
        <v>7462</v>
      </c>
      <c r="D253" s="1" t="s">
        <v>235</v>
      </c>
      <c r="E253" s="3" t="s">
        <v>4</v>
      </c>
      <c r="F253" s="57">
        <f t="shared" si="39"/>
        <v>0</v>
      </c>
      <c r="G253" s="4"/>
      <c r="H253" s="5"/>
      <c r="I253" s="5"/>
      <c r="J253" s="5"/>
      <c r="K253" s="12">
        <f t="shared" si="40"/>
        <v>0</v>
      </c>
      <c r="L253" s="57"/>
      <c r="M253" s="5"/>
      <c r="N253" s="5"/>
      <c r="O253" s="5"/>
      <c r="P253" s="5"/>
      <c r="Q253" s="12">
        <f>F253+K253</f>
        <v>0</v>
      </c>
    </row>
    <row r="254" spans="2:21" ht="31.5" hidden="1" customHeight="1" x14ac:dyDescent="0.25">
      <c r="B254" s="2"/>
      <c r="C254" s="2"/>
      <c r="D254" s="1"/>
      <c r="E254" s="3"/>
      <c r="F254" s="57"/>
      <c r="G254" s="4"/>
      <c r="H254" s="5"/>
      <c r="I254" s="5"/>
      <c r="J254" s="5"/>
      <c r="K254" s="57"/>
      <c r="L254" s="57"/>
      <c r="M254" s="5"/>
      <c r="N254" s="5"/>
      <c r="O254" s="5"/>
      <c r="P254" s="5"/>
      <c r="Q254" s="57"/>
    </row>
    <row r="255" spans="2:21" ht="31.5" hidden="1" customHeight="1" x14ac:dyDescent="0.25">
      <c r="B255" s="2"/>
      <c r="C255" s="2"/>
      <c r="D255" s="1"/>
      <c r="E255" s="3"/>
      <c r="F255" s="57"/>
      <c r="G255" s="4"/>
      <c r="H255" s="5"/>
      <c r="I255" s="5"/>
      <c r="J255" s="5"/>
      <c r="K255" s="57"/>
      <c r="L255" s="57"/>
      <c r="M255" s="5"/>
      <c r="N255" s="5"/>
      <c r="O255" s="5"/>
      <c r="P255" s="5"/>
      <c r="Q255" s="57"/>
    </row>
    <row r="256" spans="2:21" ht="31.5" hidden="1" customHeight="1" x14ac:dyDescent="0.25">
      <c r="B256" s="2"/>
      <c r="C256" s="2"/>
      <c r="D256" s="1"/>
      <c r="E256" s="3"/>
      <c r="F256" s="57"/>
      <c r="G256" s="4"/>
      <c r="H256" s="5"/>
      <c r="I256" s="5"/>
      <c r="J256" s="5"/>
      <c r="K256" s="57"/>
      <c r="L256" s="57"/>
      <c r="M256" s="5"/>
      <c r="N256" s="5"/>
      <c r="O256" s="5"/>
      <c r="P256" s="5"/>
      <c r="Q256" s="57"/>
    </row>
    <row r="257" spans="2:21" ht="31.5" hidden="1" customHeight="1" x14ac:dyDescent="0.25">
      <c r="B257" s="2"/>
      <c r="C257" s="2"/>
      <c r="D257" s="1"/>
      <c r="E257" s="3"/>
      <c r="F257" s="57"/>
      <c r="G257" s="4"/>
      <c r="H257" s="5"/>
      <c r="I257" s="5"/>
      <c r="J257" s="5"/>
      <c r="K257" s="57"/>
      <c r="L257" s="57"/>
      <c r="M257" s="5"/>
      <c r="N257" s="5"/>
      <c r="O257" s="5"/>
      <c r="P257" s="5"/>
      <c r="Q257" s="57"/>
    </row>
    <row r="258" spans="2:21" ht="31.5" hidden="1" customHeight="1" x14ac:dyDescent="0.25">
      <c r="B258" s="2"/>
      <c r="C258" s="2"/>
      <c r="D258" s="1"/>
      <c r="E258" s="3"/>
      <c r="F258" s="57"/>
      <c r="G258" s="4"/>
      <c r="H258" s="5"/>
      <c r="I258" s="5"/>
      <c r="J258" s="5"/>
      <c r="K258" s="57"/>
      <c r="L258" s="57"/>
      <c r="M258" s="5"/>
      <c r="N258" s="5"/>
      <c r="O258" s="5"/>
      <c r="P258" s="5"/>
      <c r="Q258" s="57"/>
    </row>
    <row r="259" spans="2:21" ht="31.5" hidden="1" customHeight="1" x14ac:dyDescent="0.25">
      <c r="B259" s="2"/>
      <c r="C259" s="2"/>
      <c r="D259" s="1"/>
      <c r="E259" s="3"/>
      <c r="F259" s="57"/>
      <c r="G259" s="4"/>
      <c r="H259" s="5"/>
      <c r="I259" s="5"/>
      <c r="J259" s="5"/>
      <c r="K259" s="57"/>
      <c r="L259" s="57"/>
      <c r="M259" s="5"/>
      <c r="N259" s="5"/>
      <c r="O259" s="5"/>
      <c r="P259" s="5"/>
      <c r="Q259" s="57"/>
    </row>
    <row r="260" spans="2:21" ht="31.5" hidden="1" customHeight="1" x14ac:dyDescent="0.25">
      <c r="B260" s="2"/>
      <c r="C260" s="2"/>
      <c r="D260" s="1"/>
      <c r="E260" s="3"/>
      <c r="F260" s="57"/>
      <c r="G260" s="4"/>
      <c r="H260" s="5"/>
      <c r="I260" s="5"/>
      <c r="J260" s="5"/>
      <c r="K260" s="57"/>
      <c r="L260" s="57"/>
      <c r="M260" s="5"/>
      <c r="N260" s="5"/>
      <c r="O260" s="5"/>
      <c r="P260" s="5"/>
      <c r="Q260" s="57"/>
    </row>
    <row r="261" spans="2:21" ht="31.5" hidden="1" customHeight="1" x14ac:dyDescent="0.25">
      <c r="B261" s="2"/>
      <c r="C261" s="2"/>
      <c r="D261" s="1"/>
      <c r="E261" s="3"/>
      <c r="F261" s="57"/>
      <c r="G261" s="4"/>
      <c r="H261" s="5"/>
      <c r="I261" s="5"/>
      <c r="J261" s="5"/>
      <c r="K261" s="57"/>
      <c r="L261" s="57"/>
      <c r="M261" s="5"/>
      <c r="N261" s="5"/>
      <c r="O261" s="5"/>
      <c r="P261" s="5"/>
      <c r="Q261" s="57"/>
    </row>
    <row r="262" spans="2:21" ht="37.5" hidden="1" customHeight="1" x14ac:dyDescent="0.25">
      <c r="B262" s="154" t="s">
        <v>560</v>
      </c>
      <c r="C262" s="230" t="s">
        <v>252</v>
      </c>
      <c r="D262" s="232"/>
      <c r="E262" s="231"/>
      <c r="F262" s="57">
        <f t="shared" ref="F262:F301" si="44">G262+J262</f>
        <v>0</v>
      </c>
      <c r="G262" s="7">
        <f>G263</f>
        <v>0</v>
      </c>
      <c r="H262" s="57">
        <f t="shared" ref="H262:J263" si="45">H263</f>
        <v>0</v>
      </c>
      <c r="I262" s="57">
        <f t="shared" si="45"/>
        <v>0</v>
      </c>
      <c r="J262" s="57">
        <f t="shared" si="45"/>
        <v>0</v>
      </c>
      <c r="K262" s="57">
        <f t="shared" ref="K262:K294" si="46">M262+P262</f>
        <v>0</v>
      </c>
      <c r="L262" s="57">
        <f t="shared" ref="L262:P263" si="47">L263</f>
        <v>0</v>
      </c>
      <c r="M262" s="57">
        <f t="shared" si="47"/>
        <v>0</v>
      </c>
      <c r="N262" s="57">
        <f t="shared" si="47"/>
        <v>0</v>
      </c>
      <c r="O262" s="57">
        <f t="shared" si="47"/>
        <v>0</v>
      </c>
      <c r="P262" s="57">
        <f t="shared" si="47"/>
        <v>0</v>
      </c>
      <c r="Q262" s="57">
        <f t="shared" ref="Q262:Q270" si="48">F262+K262</f>
        <v>0</v>
      </c>
      <c r="S262" s="34">
        <f>S265+S266</f>
        <v>0</v>
      </c>
      <c r="T262" s="34">
        <f>T265+T266</f>
        <v>0</v>
      </c>
      <c r="U262" s="34">
        <f>U265+U266</f>
        <v>0</v>
      </c>
    </row>
    <row r="263" spans="2:21" ht="32.25" hidden="1" customHeight="1" x14ac:dyDescent="0.25">
      <c r="B263" s="31" t="s">
        <v>561</v>
      </c>
      <c r="C263" s="235" t="s">
        <v>252</v>
      </c>
      <c r="D263" s="236"/>
      <c r="E263" s="237"/>
      <c r="F263" s="57">
        <f t="shared" si="44"/>
        <v>0</v>
      </c>
      <c r="G263" s="32">
        <f>G264</f>
        <v>0</v>
      </c>
      <c r="H263" s="33">
        <f t="shared" si="45"/>
        <v>0</v>
      </c>
      <c r="I263" s="33">
        <f t="shared" si="45"/>
        <v>0</v>
      </c>
      <c r="J263" s="33">
        <f t="shared" si="45"/>
        <v>0</v>
      </c>
      <c r="K263" s="57">
        <f t="shared" si="46"/>
        <v>0</v>
      </c>
      <c r="L263" s="33">
        <f t="shared" si="47"/>
        <v>0</v>
      </c>
      <c r="M263" s="33">
        <f t="shared" si="47"/>
        <v>0</v>
      </c>
      <c r="N263" s="33">
        <f t="shared" si="47"/>
        <v>0</v>
      </c>
      <c r="O263" s="33">
        <f t="shared" si="47"/>
        <v>0</v>
      </c>
      <c r="P263" s="33">
        <f t="shared" si="47"/>
        <v>0</v>
      </c>
      <c r="Q263" s="57">
        <f t="shared" si="48"/>
        <v>0</v>
      </c>
    </row>
    <row r="264" spans="2:21" ht="15" hidden="1" customHeight="1" x14ac:dyDescent="0.25">
      <c r="B264" s="154" t="s">
        <v>562</v>
      </c>
      <c r="C264" s="154">
        <v>8400</v>
      </c>
      <c r="D264" s="230" t="s">
        <v>253</v>
      </c>
      <c r="E264" s="231"/>
      <c r="F264" s="57">
        <f t="shared" si="44"/>
        <v>0</v>
      </c>
      <c r="G264" s="7">
        <f>G265+G266</f>
        <v>0</v>
      </c>
      <c r="H264" s="57">
        <f>H265+H266</f>
        <v>0</v>
      </c>
      <c r="I264" s="57">
        <f>I265+I266</f>
        <v>0</v>
      </c>
      <c r="J264" s="57">
        <f>J265+J266</f>
        <v>0</v>
      </c>
      <c r="K264" s="57">
        <f t="shared" si="46"/>
        <v>0</v>
      </c>
      <c r="L264" s="57">
        <f>L265+L266</f>
        <v>0</v>
      </c>
      <c r="M264" s="57">
        <f>M265+M266</f>
        <v>0</v>
      </c>
      <c r="N264" s="57">
        <f>N265+N266</f>
        <v>0</v>
      </c>
      <c r="O264" s="57">
        <f>O265+O266</f>
        <v>0</v>
      </c>
      <c r="P264" s="57">
        <f>P265+P266</f>
        <v>0</v>
      </c>
      <c r="Q264" s="57">
        <f t="shared" si="48"/>
        <v>0</v>
      </c>
    </row>
    <row r="265" spans="2:21" ht="34.5" hidden="1" customHeight="1" x14ac:dyDescent="0.25">
      <c r="B265" s="2" t="s">
        <v>563</v>
      </c>
      <c r="C265" s="2" t="s">
        <v>482</v>
      </c>
      <c r="D265" s="1" t="s">
        <v>547</v>
      </c>
      <c r="E265" s="3" t="s">
        <v>483</v>
      </c>
      <c r="F265" s="57">
        <f t="shared" si="44"/>
        <v>0</v>
      </c>
      <c r="G265" s="4"/>
      <c r="H265" s="5"/>
      <c r="I265" s="5"/>
      <c r="J265" s="5"/>
      <c r="K265" s="57">
        <f t="shared" si="46"/>
        <v>0</v>
      </c>
      <c r="L265" s="57"/>
      <c r="M265" s="5"/>
      <c r="N265" s="5"/>
      <c r="O265" s="5"/>
      <c r="P265" s="5"/>
      <c r="Q265" s="57">
        <f t="shared" si="48"/>
        <v>0</v>
      </c>
      <c r="S265" s="34"/>
    </row>
    <row r="266" spans="2:21" ht="28.5" hidden="1" customHeight="1" x14ac:dyDescent="0.25">
      <c r="B266" s="2" t="s">
        <v>564</v>
      </c>
      <c r="C266" s="2" t="s">
        <v>484</v>
      </c>
      <c r="D266" s="1" t="s">
        <v>481</v>
      </c>
      <c r="E266" s="3" t="s">
        <v>485</v>
      </c>
      <c r="F266" s="57">
        <f t="shared" si="44"/>
        <v>0</v>
      </c>
      <c r="G266" s="4"/>
      <c r="H266" s="57"/>
      <c r="I266" s="57"/>
      <c r="J266" s="57"/>
      <c r="K266" s="57">
        <f t="shared" si="46"/>
        <v>0</v>
      </c>
      <c r="L266" s="57"/>
      <c r="M266" s="57"/>
      <c r="N266" s="57"/>
      <c r="O266" s="57"/>
      <c r="P266" s="57"/>
      <c r="Q266" s="57">
        <f t="shared" si="48"/>
        <v>0</v>
      </c>
    </row>
    <row r="267" spans="2:21" ht="56.25" hidden="1" customHeight="1" x14ac:dyDescent="0.25">
      <c r="B267" s="250" t="s">
        <v>297</v>
      </c>
      <c r="C267" s="251"/>
      <c r="D267" s="251"/>
      <c r="E267" s="252"/>
      <c r="F267" s="57">
        <f t="shared" si="44"/>
        <v>0</v>
      </c>
      <c r="G267" s="72"/>
      <c r="H267" s="59"/>
      <c r="I267" s="59"/>
      <c r="J267" s="59"/>
      <c r="K267" s="57">
        <f t="shared" si="46"/>
        <v>0</v>
      </c>
      <c r="L267" s="57"/>
      <c r="M267" s="59"/>
      <c r="N267" s="59"/>
      <c r="O267" s="59"/>
      <c r="P267" s="59"/>
      <c r="Q267" s="57">
        <f t="shared" si="48"/>
        <v>0</v>
      </c>
    </row>
    <row r="268" spans="2:21" ht="46.5" hidden="1" customHeight="1" x14ac:dyDescent="0.25">
      <c r="B268" s="270" t="s">
        <v>246</v>
      </c>
      <c r="C268" s="270"/>
      <c r="D268" s="270"/>
      <c r="E268" s="270"/>
      <c r="F268" s="57">
        <f t="shared" si="44"/>
        <v>0</v>
      </c>
      <c r="G268" s="66"/>
      <c r="H268" s="59"/>
      <c r="I268" s="59"/>
      <c r="J268" s="59"/>
      <c r="K268" s="57">
        <f t="shared" si="46"/>
        <v>0</v>
      </c>
      <c r="L268" s="57"/>
      <c r="M268" s="59"/>
      <c r="N268" s="59"/>
      <c r="O268" s="59"/>
      <c r="P268" s="59"/>
      <c r="Q268" s="57">
        <f t="shared" si="48"/>
        <v>0</v>
      </c>
    </row>
    <row r="269" spans="2:21" ht="33" hidden="1" customHeight="1" x14ac:dyDescent="0.25">
      <c r="B269" s="270" t="s">
        <v>247</v>
      </c>
      <c r="C269" s="270"/>
      <c r="D269" s="270"/>
      <c r="E269" s="270"/>
      <c r="F269" s="57">
        <f t="shared" si="44"/>
        <v>0</v>
      </c>
      <c r="G269" s="66"/>
      <c r="H269" s="59"/>
      <c r="I269" s="59"/>
      <c r="J269" s="59"/>
      <c r="K269" s="57">
        <f t="shared" si="46"/>
        <v>0</v>
      </c>
      <c r="L269" s="57"/>
      <c r="M269" s="59"/>
      <c r="N269" s="59"/>
      <c r="O269" s="59"/>
      <c r="P269" s="59"/>
      <c r="Q269" s="57">
        <f t="shared" si="48"/>
        <v>0</v>
      </c>
    </row>
    <row r="270" spans="2:21" ht="34.5" hidden="1" customHeight="1" x14ac:dyDescent="0.25">
      <c r="B270" s="270" t="s">
        <v>486</v>
      </c>
      <c r="C270" s="270"/>
      <c r="D270" s="270"/>
      <c r="E270" s="270"/>
      <c r="F270" s="57">
        <f t="shared" si="44"/>
        <v>0</v>
      </c>
      <c r="G270" s="66"/>
      <c r="H270" s="59"/>
      <c r="I270" s="59"/>
      <c r="J270" s="59"/>
      <c r="K270" s="57">
        <f t="shared" si="46"/>
        <v>0</v>
      </c>
      <c r="L270" s="57"/>
      <c r="M270" s="59"/>
      <c r="N270" s="59"/>
      <c r="O270" s="59"/>
      <c r="P270" s="59"/>
      <c r="Q270" s="57">
        <f t="shared" si="48"/>
        <v>0</v>
      </c>
    </row>
    <row r="271" spans="2:21" ht="13.8" hidden="1" x14ac:dyDescent="0.25">
      <c r="B271" s="154" t="s">
        <v>201</v>
      </c>
      <c r="C271" s="230" t="s">
        <v>153</v>
      </c>
      <c r="D271" s="232"/>
      <c r="E271" s="231"/>
      <c r="F271" s="57"/>
      <c r="G271" s="66"/>
      <c r="H271" s="59"/>
      <c r="I271" s="59"/>
      <c r="J271" s="59"/>
      <c r="K271" s="57"/>
      <c r="L271" s="57"/>
      <c r="M271" s="59"/>
      <c r="N271" s="59"/>
      <c r="O271" s="59"/>
      <c r="P271" s="59"/>
      <c r="Q271" s="57"/>
    </row>
    <row r="272" spans="2:21" ht="14.4" hidden="1" x14ac:dyDescent="0.25">
      <c r="B272" s="154" t="s">
        <v>202</v>
      </c>
      <c r="C272" s="235" t="s">
        <v>153</v>
      </c>
      <c r="D272" s="236"/>
      <c r="E272" s="237"/>
      <c r="F272" s="57"/>
      <c r="G272" s="66"/>
      <c r="H272" s="59"/>
      <c r="I272" s="59"/>
      <c r="J272" s="59"/>
      <c r="K272" s="57"/>
      <c r="L272" s="57"/>
      <c r="M272" s="59"/>
      <c r="N272" s="59"/>
      <c r="O272" s="59"/>
      <c r="P272" s="59"/>
      <c r="Q272" s="57"/>
    </row>
    <row r="273" spans="2:23" ht="13.8" hidden="1" x14ac:dyDescent="0.25">
      <c r="B273" s="154">
        <v>2417100</v>
      </c>
      <c r="C273" s="6">
        <v>7100</v>
      </c>
      <c r="D273" s="230" t="s">
        <v>68</v>
      </c>
      <c r="E273" s="231"/>
      <c r="F273" s="57"/>
      <c r="G273" s="66"/>
      <c r="H273" s="59"/>
      <c r="I273" s="59"/>
      <c r="J273" s="59"/>
      <c r="K273" s="57"/>
      <c r="L273" s="57"/>
      <c r="M273" s="59"/>
      <c r="N273" s="59"/>
      <c r="O273" s="59"/>
      <c r="P273" s="59"/>
      <c r="Q273" s="57"/>
    </row>
    <row r="274" spans="2:23" ht="13.8" hidden="1" x14ac:dyDescent="0.25">
      <c r="B274" s="2">
        <v>2417110</v>
      </c>
      <c r="C274" s="2">
        <v>7110</v>
      </c>
      <c r="D274" s="1" t="s">
        <v>69</v>
      </c>
      <c r="E274" s="3" t="s">
        <v>70</v>
      </c>
      <c r="F274" s="57"/>
      <c r="G274" s="66"/>
      <c r="H274" s="59"/>
      <c r="I274" s="59"/>
      <c r="J274" s="59"/>
      <c r="K274" s="57"/>
      <c r="L274" s="57"/>
      <c r="M274" s="59"/>
      <c r="N274" s="59"/>
      <c r="O274" s="59"/>
      <c r="P274" s="59"/>
      <c r="Q274" s="57"/>
    </row>
    <row r="275" spans="2:23" ht="13.8" hidden="1" x14ac:dyDescent="0.25">
      <c r="B275" s="2">
        <v>2417130</v>
      </c>
      <c r="C275" s="2">
        <v>7130</v>
      </c>
      <c r="D275" s="1" t="s">
        <v>69</v>
      </c>
      <c r="E275" s="3" t="s">
        <v>152</v>
      </c>
      <c r="F275" s="57"/>
      <c r="G275" s="66"/>
      <c r="H275" s="59"/>
      <c r="I275" s="59"/>
      <c r="J275" s="59"/>
      <c r="K275" s="57"/>
      <c r="L275" s="57"/>
      <c r="M275" s="59"/>
      <c r="N275" s="59"/>
      <c r="O275" s="59"/>
      <c r="P275" s="59"/>
      <c r="Q275" s="57"/>
    </row>
    <row r="276" spans="2:23" ht="27.6" hidden="1" x14ac:dyDescent="0.25">
      <c r="B276" s="2">
        <v>2417150</v>
      </c>
      <c r="C276" s="2">
        <v>7150</v>
      </c>
      <c r="D276" s="1" t="s">
        <v>71</v>
      </c>
      <c r="E276" s="3" t="s">
        <v>72</v>
      </c>
      <c r="F276" s="57"/>
      <c r="G276" s="66"/>
      <c r="H276" s="59"/>
      <c r="I276" s="59"/>
      <c r="J276" s="59"/>
      <c r="K276" s="57"/>
      <c r="L276" s="57"/>
      <c r="M276" s="59"/>
      <c r="N276" s="59"/>
      <c r="O276" s="59"/>
      <c r="P276" s="59"/>
      <c r="Q276" s="57"/>
    </row>
    <row r="277" spans="2:23" ht="27.6" hidden="1" x14ac:dyDescent="0.25">
      <c r="B277" s="2">
        <v>2417670</v>
      </c>
      <c r="C277" s="2">
        <v>7670</v>
      </c>
      <c r="D277" s="1" t="s">
        <v>319</v>
      </c>
      <c r="E277" s="3" t="s">
        <v>266</v>
      </c>
      <c r="F277" s="57"/>
      <c r="G277" s="66"/>
      <c r="H277" s="59"/>
      <c r="I277" s="59"/>
      <c r="J277" s="59"/>
      <c r="K277" s="57"/>
      <c r="L277" s="57"/>
      <c r="M277" s="59"/>
      <c r="N277" s="59"/>
      <c r="O277" s="59"/>
      <c r="P277" s="59"/>
      <c r="Q277" s="57"/>
    </row>
    <row r="278" spans="2:23" ht="30.75" hidden="1" customHeight="1" x14ac:dyDescent="0.25">
      <c r="B278" s="6" t="s">
        <v>347</v>
      </c>
      <c r="C278" s="238" t="s">
        <v>260</v>
      </c>
      <c r="D278" s="239"/>
      <c r="E278" s="240"/>
      <c r="F278" s="57">
        <f t="shared" si="44"/>
        <v>0</v>
      </c>
      <c r="G278" s="7">
        <f>G279</f>
        <v>0</v>
      </c>
      <c r="H278" s="57">
        <f>H279</f>
        <v>0</v>
      </c>
      <c r="I278" s="57">
        <f>I279</f>
        <v>0</v>
      </c>
      <c r="J278" s="57">
        <f>J279</f>
        <v>0</v>
      </c>
      <c r="K278" s="57">
        <f t="shared" si="46"/>
        <v>0</v>
      </c>
      <c r="L278" s="57">
        <f>L279</f>
        <v>0</v>
      </c>
      <c r="M278" s="57">
        <f>M279</f>
        <v>0</v>
      </c>
      <c r="N278" s="57">
        <f>N279</f>
        <v>0</v>
      </c>
      <c r="O278" s="57">
        <f>O279</f>
        <v>0</v>
      </c>
      <c r="P278" s="57">
        <f>P279</f>
        <v>0</v>
      </c>
      <c r="Q278" s="57">
        <f t="shared" si="41"/>
        <v>0</v>
      </c>
      <c r="S278" s="34">
        <f>S281+S282+S284+S288+S289+S290+S297</f>
        <v>0</v>
      </c>
      <c r="T278" s="34">
        <f>T281+T282+T284+T288+T289+T290+T297</f>
        <v>0</v>
      </c>
      <c r="U278" s="34">
        <f>U281+U282+U284+U288+U289+U290+U297</f>
        <v>0</v>
      </c>
    </row>
    <row r="279" spans="2:23" ht="32.25" hidden="1" customHeight="1" x14ac:dyDescent="0.25">
      <c r="B279" s="51" t="s">
        <v>348</v>
      </c>
      <c r="C279" s="235" t="s">
        <v>260</v>
      </c>
      <c r="D279" s="236"/>
      <c r="E279" s="237"/>
      <c r="F279" s="57">
        <f t="shared" si="44"/>
        <v>0</v>
      </c>
      <c r="G279" s="32">
        <f>G283+G287+G296+G280</f>
        <v>0</v>
      </c>
      <c r="H279" s="33">
        <f>H283+H287+H296+H280</f>
        <v>0</v>
      </c>
      <c r="I279" s="33">
        <f>I283+I287+I296+I280</f>
        <v>0</v>
      </c>
      <c r="J279" s="33">
        <f>J283+J287+J296+J280</f>
        <v>0</v>
      </c>
      <c r="K279" s="33">
        <f t="shared" si="46"/>
        <v>0</v>
      </c>
      <c r="L279" s="33">
        <f>L283+L287+L296+L280</f>
        <v>0</v>
      </c>
      <c r="M279" s="33">
        <f>M283+M287+M296+M280</f>
        <v>0</v>
      </c>
      <c r="N279" s="33">
        <f>N283+N287+N296+N280</f>
        <v>0</v>
      </c>
      <c r="O279" s="33">
        <f>O283+O287+O296+O280</f>
        <v>0</v>
      </c>
      <c r="P279" s="33">
        <f>P283+P287+P296+P280</f>
        <v>0</v>
      </c>
      <c r="Q279" s="57">
        <f t="shared" si="41"/>
        <v>0</v>
      </c>
      <c r="W279" s="84"/>
    </row>
    <row r="280" spans="2:23" ht="32.25" hidden="1" customHeight="1" x14ac:dyDescent="0.25">
      <c r="B280" s="154">
        <v>2517100</v>
      </c>
      <c r="C280" s="6">
        <v>7100</v>
      </c>
      <c r="D280" s="230" t="s">
        <v>68</v>
      </c>
      <c r="E280" s="231"/>
      <c r="F280" s="57">
        <f t="shared" si="44"/>
        <v>0</v>
      </c>
      <c r="G280" s="7">
        <f>G281+G282</f>
        <v>0</v>
      </c>
      <c r="H280" s="57">
        <f>H281+H283</f>
        <v>0</v>
      </c>
      <c r="I280" s="57">
        <f>I281+I283</f>
        <v>0</v>
      </c>
      <c r="J280" s="57">
        <f>J281+J283</f>
        <v>0</v>
      </c>
      <c r="K280" s="57">
        <f t="shared" ref="K280:P280" si="49">K281+K283</f>
        <v>0</v>
      </c>
      <c r="L280" s="57">
        <f t="shared" si="49"/>
        <v>0</v>
      </c>
      <c r="M280" s="57">
        <f t="shared" si="49"/>
        <v>0</v>
      </c>
      <c r="N280" s="57">
        <f t="shared" si="49"/>
        <v>0</v>
      </c>
      <c r="O280" s="57">
        <f t="shared" si="49"/>
        <v>0</v>
      </c>
      <c r="P280" s="57">
        <f t="shared" si="49"/>
        <v>0</v>
      </c>
      <c r="Q280" s="57">
        <f>K280+F280</f>
        <v>0</v>
      </c>
    </row>
    <row r="281" spans="2:23" ht="32.25" hidden="1" customHeight="1" x14ac:dyDescent="0.25">
      <c r="B281" s="2">
        <v>2517110</v>
      </c>
      <c r="C281" s="2">
        <v>7110</v>
      </c>
      <c r="D281" s="1" t="s">
        <v>69</v>
      </c>
      <c r="E281" s="3" t="s">
        <v>70</v>
      </c>
      <c r="F281" s="57">
        <f>G281+J281</f>
        <v>0</v>
      </c>
      <c r="G281" s="4"/>
      <c r="H281" s="5"/>
      <c r="I281" s="5"/>
      <c r="J281" s="5"/>
      <c r="K281" s="57">
        <f t="shared" ref="K281:K287" si="50">M281+P281</f>
        <v>0</v>
      </c>
      <c r="L281" s="57"/>
      <c r="M281" s="5"/>
      <c r="N281" s="5"/>
      <c r="O281" s="5"/>
      <c r="P281" s="57"/>
      <c r="Q281" s="57">
        <f t="shared" ref="Q281:Q287" si="51">F281+K281</f>
        <v>0</v>
      </c>
    </row>
    <row r="282" spans="2:23" ht="32.25" hidden="1" customHeight="1" x14ac:dyDescent="0.25">
      <c r="B282" s="2">
        <v>2517150</v>
      </c>
      <c r="C282" s="2">
        <v>7150</v>
      </c>
      <c r="D282" s="1" t="s">
        <v>71</v>
      </c>
      <c r="E282" s="3" t="s">
        <v>72</v>
      </c>
      <c r="F282" s="57">
        <f>G282+J282</f>
        <v>0</v>
      </c>
      <c r="G282" s="4"/>
      <c r="H282" s="5"/>
      <c r="I282" s="5"/>
      <c r="J282" s="5"/>
      <c r="K282" s="57">
        <f t="shared" si="50"/>
        <v>0</v>
      </c>
      <c r="L282" s="57"/>
      <c r="M282" s="5"/>
      <c r="N282" s="5"/>
      <c r="O282" s="5"/>
      <c r="P282" s="57"/>
      <c r="Q282" s="57">
        <f t="shared" si="51"/>
        <v>0</v>
      </c>
    </row>
    <row r="283" spans="2:23" ht="32.25" hidden="1" customHeight="1" x14ac:dyDescent="0.25">
      <c r="B283" s="154">
        <v>2517300</v>
      </c>
      <c r="C283" s="6" t="s">
        <v>190</v>
      </c>
      <c r="D283" s="230" t="s">
        <v>345</v>
      </c>
      <c r="E283" s="231"/>
      <c r="F283" s="57">
        <f>G283+J283</f>
        <v>0</v>
      </c>
      <c r="G283" s="7">
        <f>G284</f>
        <v>0</v>
      </c>
      <c r="H283" s="57">
        <f>H284</f>
        <v>0</v>
      </c>
      <c r="I283" s="57">
        <f>I284</f>
        <v>0</v>
      </c>
      <c r="J283" s="57">
        <f>J284</f>
        <v>0</v>
      </c>
      <c r="K283" s="57">
        <f t="shared" si="50"/>
        <v>0</v>
      </c>
      <c r="L283" s="57">
        <f>L284</f>
        <v>0</v>
      </c>
      <c r="M283" s="57">
        <f>M284</f>
        <v>0</v>
      </c>
      <c r="N283" s="57">
        <f>N284</f>
        <v>0</v>
      </c>
      <c r="O283" s="57">
        <f>O284</f>
        <v>0</v>
      </c>
      <c r="P283" s="57">
        <f>P284</f>
        <v>0</v>
      </c>
      <c r="Q283" s="57">
        <f t="shared" si="51"/>
        <v>0</v>
      </c>
    </row>
    <row r="284" spans="2:23" ht="32.25" hidden="1" customHeight="1" x14ac:dyDescent="0.25">
      <c r="B284" s="2">
        <v>2517370</v>
      </c>
      <c r="C284" s="2" t="s">
        <v>134</v>
      </c>
      <c r="D284" s="1" t="s">
        <v>319</v>
      </c>
      <c r="E284" s="3" t="s">
        <v>325</v>
      </c>
      <c r="F284" s="57">
        <f t="shared" si="44"/>
        <v>0</v>
      </c>
      <c r="G284" s="4">
        <f>G285+G286</f>
        <v>0</v>
      </c>
      <c r="H284" s="5">
        <f>H285+H286</f>
        <v>0</v>
      </c>
      <c r="I284" s="5">
        <f>I285+I286</f>
        <v>0</v>
      </c>
      <c r="J284" s="5">
        <f>J285+J286</f>
        <v>0</v>
      </c>
      <c r="K284" s="57">
        <f t="shared" si="50"/>
        <v>0</v>
      </c>
      <c r="L284" s="5">
        <f>L285+L286</f>
        <v>0</v>
      </c>
      <c r="M284" s="5">
        <f>M285+M286</f>
        <v>0</v>
      </c>
      <c r="N284" s="5">
        <f>N285+N286</f>
        <v>0</v>
      </c>
      <c r="O284" s="5">
        <f>O285+O286</f>
        <v>0</v>
      </c>
      <c r="P284" s="5">
        <f>P285+P286</f>
        <v>0</v>
      </c>
      <c r="Q284" s="57">
        <f t="shared" si="51"/>
        <v>0</v>
      </c>
    </row>
    <row r="285" spans="2:23" ht="32.25" hidden="1" customHeight="1" x14ac:dyDescent="0.25">
      <c r="B285" s="150"/>
      <c r="C285" s="150"/>
      <c r="D285" s="39" t="s">
        <v>319</v>
      </c>
      <c r="E285" s="65" t="s">
        <v>298</v>
      </c>
      <c r="F285" s="57">
        <f t="shared" si="44"/>
        <v>0</v>
      </c>
      <c r="G285" s="72"/>
      <c r="H285" s="73"/>
      <c r="I285" s="73"/>
      <c r="J285" s="73"/>
      <c r="K285" s="57">
        <f t="shared" si="50"/>
        <v>0</v>
      </c>
      <c r="L285" s="5"/>
      <c r="M285" s="73"/>
      <c r="N285" s="73"/>
      <c r="O285" s="73"/>
      <c r="P285" s="73"/>
      <c r="Q285" s="57">
        <f t="shared" si="51"/>
        <v>0</v>
      </c>
      <c r="S285" s="34"/>
    </row>
    <row r="286" spans="2:23" ht="29.25" hidden="1" customHeight="1" x14ac:dyDescent="0.25">
      <c r="B286" s="150"/>
      <c r="C286" s="150"/>
      <c r="D286" s="39" t="s">
        <v>319</v>
      </c>
      <c r="E286" s="65" t="s">
        <v>126</v>
      </c>
      <c r="F286" s="57">
        <f t="shared" si="44"/>
        <v>0</v>
      </c>
      <c r="G286" s="72"/>
      <c r="H286" s="73"/>
      <c r="I286" s="73"/>
      <c r="J286" s="73"/>
      <c r="K286" s="57">
        <f t="shared" si="50"/>
        <v>0</v>
      </c>
      <c r="L286" s="57"/>
      <c r="M286" s="73"/>
      <c r="N286" s="73"/>
      <c r="O286" s="73"/>
      <c r="P286" s="73"/>
      <c r="Q286" s="57">
        <f t="shared" si="51"/>
        <v>0</v>
      </c>
    </row>
    <row r="287" spans="2:23" ht="29.25" hidden="1" customHeight="1" x14ac:dyDescent="0.25">
      <c r="B287" s="154">
        <v>2517600</v>
      </c>
      <c r="C287" s="6">
        <v>7600</v>
      </c>
      <c r="D287" s="230" t="s">
        <v>382</v>
      </c>
      <c r="E287" s="231"/>
      <c r="F287" s="57">
        <f t="shared" si="44"/>
        <v>0</v>
      </c>
      <c r="G287" s="85">
        <f>G288+G289+G293</f>
        <v>0</v>
      </c>
      <c r="H287" s="80">
        <f>H288+H289</f>
        <v>0</v>
      </c>
      <c r="I287" s="80">
        <f>I288+I289</f>
        <v>0</v>
      </c>
      <c r="J287" s="80">
        <f>J288+J289</f>
        <v>0</v>
      </c>
      <c r="K287" s="57">
        <f t="shared" si="50"/>
        <v>0</v>
      </c>
      <c r="L287" s="80">
        <f>L288+L289</f>
        <v>0</v>
      </c>
      <c r="M287" s="80">
        <f>M288+M289</f>
        <v>0</v>
      </c>
      <c r="N287" s="80">
        <f>N288+N289</f>
        <v>0</v>
      </c>
      <c r="O287" s="80">
        <f>O288+O289</f>
        <v>0</v>
      </c>
      <c r="P287" s="80">
        <f>P288+P289</f>
        <v>0</v>
      </c>
      <c r="Q287" s="57">
        <f t="shared" si="51"/>
        <v>0</v>
      </c>
    </row>
    <row r="288" spans="2:23" ht="27.6" hidden="1" x14ac:dyDescent="0.25">
      <c r="B288" s="2">
        <v>2517610</v>
      </c>
      <c r="C288" s="2">
        <v>7610</v>
      </c>
      <c r="D288" s="1" t="s">
        <v>548</v>
      </c>
      <c r="E288" s="3" t="s">
        <v>243</v>
      </c>
      <c r="F288" s="57">
        <f t="shared" si="44"/>
        <v>0</v>
      </c>
      <c r="G288" s="4"/>
      <c r="H288" s="5"/>
      <c r="I288" s="5"/>
      <c r="J288" s="5"/>
      <c r="K288" s="57">
        <f t="shared" si="46"/>
        <v>0</v>
      </c>
      <c r="L288" s="57"/>
      <c r="M288" s="5"/>
      <c r="N288" s="5"/>
      <c r="O288" s="5"/>
      <c r="P288" s="5"/>
      <c r="Q288" s="57">
        <f t="shared" si="41"/>
        <v>0</v>
      </c>
    </row>
    <row r="289" spans="2:21" ht="33" hidden="1" customHeight="1" x14ac:dyDescent="0.25">
      <c r="B289" s="6">
        <v>2517620</v>
      </c>
      <c r="C289" s="6" t="s">
        <v>556</v>
      </c>
      <c r="D289" s="154"/>
      <c r="E289" s="36" t="s">
        <v>558</v>
      </c>
      <c r="F289" s="57">
        <f t="shared" si="44"/>
        <v>0</v>
      </c>
      <c r="G289" s="4">
        <f>G290</f>
        <v>0</v>
      </c>
      <c r="H289" s="5">
        <f>H290</f>
        <v>0</v>
      </c>
      <c r="I289" s="5">
        <f>I290</f>
        <v>0</v>
      </c>
      <c r="J289" s="5">
        <f>J290</f>
        <v>0</v>
      </c>
      <c r="K289" s="57">
        <f t="shared" si="46"/>
        <v>0</v>
      </c>
      <c r="L289" s="5">
        <f>L290</f>
        <v>0</v>
      </c>
      <c r="M289" s="5">
        <f>M290</f>
        <v>0</v>
      </c>
      <c r="N289" s="5">
        <f>N290</f>
        <v>0</v>
      </c>
      <c r="O289" s="5">
        <f>O290</f>
        <v>0</v>
      </c>
      <c r="P289" s="5">
        <f>P290</f>
        <v>0</v>
      </c>
      <c r="Q289" s="57">
        <f t="shared" si="41"/>
        <v>0</v>
      </c>
    </row>
    <row r="290" spans="2:21" ht="30.75" hidden="1" customHeight="1" x14ac:dyDescent="0.25">
      <c r="B290" s="2">
        <v>2517622</v>
      </c>
      <c r="C290" s="2" t="s">
        <v>557</v>
      </c>
      <c r="D290" s="1" t="s">
        <v>397</v>
      </c>
      <c r="E290" s="3" t="s">
        <v>559</v>
      </c>
      <c r="F290" s="33">
        <f t="shared" si="44"/>
        <v>0</v>
      </c>
      <c r="G290" s="54"/>
      <c r="H290" s="55"/>
      <c r="I290" s="55"/>
      <c r="J290" s="55"/>
      <c r="K290" s="33">
        <f t="shared" si="46"/>
        <v>0</v>
      </c>
      <c r="L290" s="33"/>
      <c r="M290" s="55"/>
      <c r="N290" s="55"/>
      <c r="O290" s="55"/>
      <c r="P290" s="55"/>
      <c r="Q290" s="33">
        <f t="shared" si="41"/>
        <v>0</v>
      </c>
    </row>
    <row r="291" spans="2:21" ht="27.6" hidden="1" x14ac:dyDescent="0.25">
      <c r="B291" s="2">
        <v>2517611</v>
      </c>
      <c r="C291" s="2" t="s">
        <v>200</v>
      </c>
      <c r="D291" s="1" t="s">
        <v>397</v>
      </c>
      <c r="E291" s="3" t="s">
        <v>203</v>
      </c>
      <c r="F291" s="57">
        <f t="shared" si="44"/>
        <v>0</v>
      </c>
      <c r="G291" s="4"/>
      <c r="H291" s="5"/>
      <c r="I291" s="5"/>
      <c r="J291" s="5"/>
      <c r="K291" s="57">
        <f t="shared" si="46"/>
        <v>0</v>
      </c>
      <c r="L291" s="57"/>
      <c r="M291" s="5"/>
      <c r="N291" s="5"/>
      <c r="O291" s="5"/>
      <c r="P291" s="5"/>
      <c r="Q291" s="57">
        <f t="shared" si="41"/>
        <v>0</v>
      </c>
    </row>
    <row r="292" spans="2:21" ht="14.25" hidden="1" customHeight="1" x14ac:dyDescent="0.25">
      <c r="B292" s="2">
        <v>2517680</v>
      </c>
      <c r="C292" s="2" t="s">
        <v>541</v>
      </c>
      <c r="D292" s="1" t="s">
        <v>319</v>
      </c>
      <c r="E292" s="3" t="s">
        <v>540</v>
      </c>
      <c r="F292" s="57">
        <f t="shared" si="44"/>
        <v>0</v>
      </c>
      <c r="G292" s="4"/>
      <c r="H292" s="5"/>
      <c r="I292" s="5"/>
      <c r="J292" s="5"/>
      <c r="K292" s="57">
        <f t="shared" si="46"/>
        <v>0</v>
      </c>
      <c r="L292" s="57"/>
      <c r="M292" s="5"/>
      <c r="N292" s="5"/>
      <c r="O292" s="5"/>
      <c r="P292" s="5"/>
      <c r="Q292" s="57">
        <f t="shared" si="41"/>
        <v>0</v>
      </c>
    </row>
    <row r="293" spans="2:21" ht="15" hidden="1" customHeight="1" x14ac:dyDescent="0.25">
      <c r="B293" s="6">
        <v>2517690</v>
      </c>
      <c r="C293" s="6" t="s">
        <v>315</v>
      </c>
      <c r="D293" s="154"/>
      <c r="E293" s="36" t="s">
        <v>318</v>
      </c>
      <c r="F293" s="57">
        <f t="shared" si="44"/>
        <v>0</v>
      </c>
      <c r="G293" s="4">
        <f>G294</f>
        <v>0</v>
      </c>
      <c r="H293" s="5">
        <f>H294</f>
        <v>0</v>
      </c>
      <c r="I293" s="5">
        <f>I294</f>
        <v>0</v>
      </c>
      <c r="J293" s="5">
        <f>J294</f>
        <v>0</v>
      </c>
      <c r="K293" s="57">
        <f t="shared" si="46"/>
        <v>0</v>
      </c>
      <c r="L293" s="5">
        <f>L294</f>
        <v>0</v>
      </c>
      <c r="M293" s="5">
        <f>M294</f>
        <v>0</v>
      </c>
      <c r="N293" s="5">
        <f>N294</f>
        <v>0</v>
      </c>
      <c r="O293" s="5">
        <f>O294</f>
        <v>0</v>
      </c>
      <c r="P293" s="5">
        <f>P294</f>
        <v>0</v>
      </c>
      <c r="Q293" s="57">
        <f t="shared" si="41"/>
        <v>0</v>
      </c>
    </row>
    <row r="294" spans="2:21" ht="32.25" hidden="1" customHeight="1" x14ac:dyDescent="0.25">
      <c r="B294" s="2">
        <v>2517693</v>
      </c>
      <c r="C294" s="2" t="s">
        <v>316</v>
      </c>
      <c r="D294" s="1" t="s">
        <v>319</v>
      </c>
      <c r="E294" s="3" t="s">
        <v>535</v>
      </c>
      <c r="F294" s="57">
        <f t="shared" si="44"/>
        <v>0</v>
      </c>
      <c r="G294" s="4"/>
      <c r="H294" s="5"/>
      <c r="I294" s="5"/>
      <c r="J294" s="5"/>
      <c r="K294" s="57">
        <f t="shared" si="46"/>
        <v>0</v>
      </c>
      <c r="L294" s="57"/>
      <c r="M294" s="5"/>
      <c r="N294" s="5"/>
      <c r="O294" s="5"/>
      <c r="P294" s="5"/>
      <c r="Q294" s="57">
        <f t="shared" si="41"/>
        <v>0</v>
      </c>
      <c r="S294" s="34"/>
    </row>
    <row r="295" spans="2:21" ht="32.25" hidden="1" customHeight="1" x14ac:dyDescent="0.25">
      <c r="B295" s="2"/>
      <c r="C295" s="2" t="s">
        <v>316</v>
      </c>
      <c r="D295" s="1" t="s">
        <v>319</v>
      </c>
      <c r="E295" s="3" t="s">
        <v>381</v>
      </c>
      <c r="F295" s="59">
        <f t="shared" si="44"/>
        <v>0</v>
      </c>
      <c r="G295" s="72"/>
      <c r="H295" s="73"/>
      <c r="I295" s="73"/>
      <c r="J295" s="73"/>
      <c r="K295" s="59"/>
      <c r="L295" s="59"/>
      <c r="M295" s="73"/>
      <c r="N295" s="73"/>
      <c r="O295" s="73"/>
      <c r="P295" s="73"/>
      <c r="Q295" s="59">
        <f t="shared" si="41"/>
        <v>0</v>
      </c>
    </row>
    <row r="296" spans="2:21" ht="14.25" hidden="1" customHeight="1" x14ac:dyDescent="0.25">
      <c r="B296" s="154">
        <v>2518300</v>
      </c>
      <c r="C296" s="6">
        <v>8300</v>
      </c>
      <c r="D296" s="230" t="s">
        <v>191</v>
      </c>
      <c r="E296" s="231"/>
      <c r="F296" s="57">
        <f t="shared" si="44"/>
        <v>0</v>
      </c>
      <c r="G296" s="85">
        <f>G297</f>
        <v>0</v>
      </c>
      <c r="H296" s="80">
        <f>H297</f>
        <v>0</v>
      </c>
      <c r="I296" s="80">
        <f>I297</f>
        <v>0</v>
      </c>
      <c r="J296" s="80">
        <f>J297</f>
        <v>0</v>
      </c>
      <c r="K296" s="57">
        <f t="shared" ref="K296:K306" si="52">M296+P296</f>
        <v>0</v>
      </c>
      <c r="L296" s="80">
        <f>L297</f>
        <v>0</v>
      </c>
      <c r="M296" s="80">
        <f>M297</f>
        <v>0</v>
      </c>
      <c r="N296" s="80">
        <f>N297</f>
        <v>0</v>
      </c>
      <c r="O296" s="80">
        <f>O297</f>
        <v>0</v>
      </c>
      <c r="P296" s="80">
        <f>P297</f>
        <v>0</v>
      </c>
      <c r="Q296" s="57">
        <f t="shared" si="41"/>
        <v>0</v>
      </c>
    </row>
    <row r="297" spans="2:21" ht="30" hidden="1" customHeight="1" x14ac:dyDescent="0.25">
      <c r="B297" s="2">
        <v>2518330</v>
      </c>
      <c r="C297" s="2">
        <v>8330</v>
      </c>
      <c r="D297" s="1" t="s">
        <v>326</v>
      </c>
      <c r="E297" s="3" t="s">
        <v>327</v>
      </c>
      <c r="F297" s="57">
        <f t="shared" si="44"/>
        <v>0</v>
      </c>
      <c r="G297" s="7"/>
      <c r="H297" s="57"/>
      <c r="I297" s="57"/>
      <c r="J297" s="57"/>
      <c r="K297" s="57">
        <f t="shared" si="52"/>
        <v>0</v>
      </c>
      <c r="L297" s="57"/>
      <c r="M297" s="5"/>
      <c r="N297" s="57"/>
      <c r="O297" s="57"/>
      <c r="P297" s="57"/>
      <c r="Q297" s="57">
        <f t="shared" si="41"/>
        <v>0</v>
      </c>
    </row>
    <row r="298" spans="2:21" ht="15" hidden="1" customHeight="1" x14ac:dyDescent="0.25">
      <c r="B298" s="154">
        <v>2510100</v>
      </c>
      <c r="C298" s="6" t="s">
        <v>255</v>
      </c>
      <c r="D298" s="230" t="s">
        <v>256</v>
      </c>
      <c r="E298" s="231"/>
      <c r="F298" s="57">
        <f t="shared" si="44"/>
        <v>0</v>
      </c>
      <c r="G298" s="7">
        <f>G299</f>
        <v>0</v>
      </c>
      <c r="H298" s="57">
        <f>H299</f>
        <v>0</v>
      </c>
      <c r="I298" s="57">
        <f>I299</f>
        <v>0</v>
      </c>
      <c r="J298" s="57">
        <f>J299</f>
        <v>0</v>
      </c>
      <c r="K298" s="57">
        <f t="shared" si="52"/>
        <v>0</v>
      </c>
      <c r="L298" s="57"/>
      <c r="M298" s="57">
        <f>M299</f>
        <v>0</v>
      </c>
      <c r="N298" s="57">
        <f>N299</f>
        <v>0</v>
      </c>
      <c r="O298" s="57">
        <f>O299</f>
        <v>0</v>
      </c>
      <c r="P298" s="57">
        <f>P299</f>
        <v>0</v>
      </c>
      <c r="Q298" s="57">
        <f t="shared" si="41"/>
        <v>0</v>
      </c>
    </row>
    <row r="299" spans="2:21" ht="15" hidden="1" customHeight="1" x14ac:dyDescent="0.25">
      <c r="B299" s="2">
        <v>2510180</v>
      </c>
      <c r="C299" s="2" t="s">
        <v>277</v>
      </c>
      <c r="D299" s="1" t="s">
        <v>322</v>
      </c>
      <c r="E299" s="3" t="s">
        <v>324</v>
      </c>
      <c r="F299" s="57">
        <f t="shared" si="44"/>
        <v>0</v>
      </c>
      <c r="G299" s="4"/>
      <c r="H299" s="57"/>
      <c r="I299" s="57"/>
      <c r="J299" s="57"/>
      <c r="K299" s="57">
        <f t="shared" si="52"/>
        <v>0</v>
      </c>
      <c r="L299" s="57"/>
      <c r="M299" s="5"/>
      <c r="N299" s="57"/>
      <c r="O299" s="57"/>
      <c r="P299" s="57"/>
      <c r="Q299" s="57">
        <f t="shared" si="41"/>
        <v>0</v>
      </c>
    </row>
    <row r="300" spans="2:21" ht="27" hidden="1" customHeight="1" x14ac:dyDescent="0.25">
      <c r="B300" s="150"/>
      <c r="C300" s="150"/>
      <c r="D300" s="39"/>
      <c r="E300" s="65" t="s">
        <v>244</v>
      </c>
      <c r="F300" s="57">
        <f t="shared" si="44"/>
        <v>0</v>
      </c>
      <c r="G300" s="72"/>
      <c r="H300" s="59"/>
      <c r="I300" s="59"/>
      <c r="J300" s="59"/>
      <c r="K300" s="57">
        <f t="shared" si="52"/>
        <v>0</v>
      </c>
      <c r="L300" s="57"/>
      <c r="M300" s="73"/>
      <c r="N300" s="59"/>
      <c r="O300" s="59"/>
      <c r="P300" s="59"/>
      <c r="Q300" s="57">
        <f t="shared" si="41"/>
        <v>0</v>
      </c>
    </row>
    <row r="301" spans="2:21" ht="31.5" hidden="1" customHeight="1" x14ac:dyDescent="0.25">
      <c r="B301" s="150"/>
      <c r="C301" s="150"/>
      <c r="D301" s="39"/>
      <c r="E301" s="65" t="s">
        <v>381</v>
      </c>
      <c r="F301" s="57">
        <f t="shared" si="44"/>
        <v>0</v>
      </c>
      <c r="G301" s="72"/>
      <c r="H301" s="59"/>
      <c r="I301" s="59"/>
      <c r="J301" s="59"/>
      <c r="K301" s="57">
        <f t="shared" si="52"/>
        <v>0</v>
      </c>
      <c r="L301" s="57"/>
      <c r="M301" s="59"/>
      <c r="N301" s="59"/>
      <c r="O301" s="59"/>
      <c r="P301" s="59"/>
      <c r="Q301" s="57">
        <f t="shared" si="41"/>
        <v>0</v>
      </c>
    </row>
    <row r="302" spans="2:21" ht="62.25" hidden="1" customHeight="1" x14ac:dyDescent="0.25">
      <c r="B302" s="2">
        <v>2517700</v>
      </c>
      <c r="C302" s="2" t="s">
        <v>37</v>
      </c>
      <c r="D302" s="1" t="s">
        <v>322</v>
      </c>
      <c r="E302" s="3" t="s">
        <v>38</v>
      </c>
      <c r="F302" s="57"/>
      <c r="G302" s="72"/>
      <c r="H302" s="59"/>
      <c r="I302" s="59"/>
      <c r="J302" s="59"/>
      <c r="K302" s="57">
        <f t="shared" si="52"/>
        <v>0</v>
      </c>
      <c r="L302" s="57"/>
      <c r="M302" s="5"/>
      <c r="N302" s="59"/>
      <c r="O302" s="59"/>
      <c r="P302" s="5"/>
      <c r="Q302" s="57">
        <f t="shared" si="41"/>
        <v>0</v>
      </c>
    </row>
    <row r="303" spans="2:21" ht="35.25" hidden="1" customHeight="1" x14ac:dyDescent="0.25">
      <c r="B303" s="6">
        <v>2900000</v>
      </c>
      <c r="C303" s="238" t="s">
        <v>127</v>
      </c>
      <c r="D303" s="239"/>
      <c r="E303" s="240"/>
      <c r="F303" s="57">
        <f t="shared" ref="F303:F308" si="53">G303+J303</f>
        <v>0</v>
      </c>
      <c r="G303" s="7">
        <f t="shared" ref="G303:J305" si="54">G304</f>
        <v>0</v>
      </c>
      <c r="H303" s="57">
        <f t="shared" si="54"/>
        <v>0</v>
      </c>
      <c r="I303" s="57">
        <f t="shared" si="54"/>
        <v>0</v>
      </c>
      <c r="J303" s="57">
        <f t="shared" si="54"/>
        <v>0</v>
      </c>
      <c r="K303" s="57">
        <f t="shared" si="52"/>
        <v>0</v>
      </c>
      <c r="L303" s="57">
        <f t="shared" ref="L303:P305" si="55">L304</f>
        <v>0</v>
      </c>
      <c r="M303" s="57">
        <f t="shared" si="55"/>
        <v>0</v>
      </c>
      <c r="N303" s="57">
        <f t="shared" si="55"/>
        <v>0</v>
      </c>
      <c r="O303" s="57">
        <f t="shared" si="55"/>
        <v>0</v>
      </c>
      <c r="P303" s="57">
        <f t="shared" si="55"/>
        <v>0</v>
      </c>
      <c r="Q303" s="57">
        <f t="shared" si="41"/>
        <v>0</v>
      </c>
      <c r="S303" s="34">
        <f>S306</f>
        <v>0</v>
      </c>
      <c r="T303" s="34">
        <f>T306</f>
        <v>0</v>
      </c>
      <c r="U303" s="34">
        <f>U306</f>
        <v>0</v>
      </c>
    </row>
    <row r="304" spans="2:21" ht="38.25" hidden="1" customHeight="1" x14ac:dyDescent="0.25">
      <c r="B304" s="51">
        <v>2910000</v>
      </c>
      <c r="C304" s="235" t="s">
        <v>127</v>
      </c>
      <c r="D304" s="236"/>
      <c r="E304" s="237"/>
      <c r="F304" s="57">
        <f t="shared" si="53"/>
        <v>0</v>
      </c>
      <c r="G304" s="32">
        <f t="shared" si="54"/>
        <v>0</v>
      </c>
      <c r="H304" s="33">
        <f t="shared" si="54"/>
        <v>0</v>
      </c>
      <c r="I304" s="33">
        <f t="shared" si="54"/>
        <v>0</v>
      </c>
      <c r="J304" s="33">
        <f t="shared" si="54"/>
        <v>0</v>
      </c>
      <c r="K304" s="57">
        <f t="shared" si="52"/>
        <v>0</v>
      </c>
      <c r="L304" s="33">
        <f t="shared" si="55"/>
        <v>0</v>
      </c>
      <c r="M304" s="33">
        <f t="shared" si="55"/>
        <v>0</v>
      </c>
      <c r="N304" s="33">
        <f t="shared" si="55"/>
        <v>0</v>
      </c>
      <c r="O304" s="33">
        <f t="shared" si="55"/>
        <v>0</v>
      </c>
      <c r="P304" s="33">
        <f t="shared" si="55"/>
        <v>0</v>
      </c>
      <c r="Q304" s="57">
        <f t="shared" si="41"/>
        <v>0</v>
      </c>
      <c r="S304" s="34"/>
      <c r="T304" s="34"/>
      <c r="U304" s="34"/>
    </row>
    <row r="305" spans="2:21" ht="38.25" hidden="1" customHeight="1" x14ac:dyDescent="0.25">
      <c r="B305" s="6">
        <v>2918100</v>
      </c>
      <c r="C305" s="6">
        <v>8100</v>
      </c>
      <c r="D305" s="271" t="s">
        <v>307</v>
      </c>
      <c r="E305" s="272"/>
      <c r="F305" s="57">
        <f t="shared" si="53"/>
        <v>0</v>
      </c>
      <c r="G305" s="7">
        <f t="shared" si="54"/>
        <v>0</v>
      </c>
      <c r="H305" s="57">
        <f t="shared" si="54"/>
        <v>0</v>
      </c>
      <c r="I305" s="57">
        <f t="shared" si="54"/>
        <v>0</v>
      </c>
      <c r="J305" s="57">
        <f t="shared" si="54"/>
        <v>0</v>
      </c>
      <c r="K305" s="57">
        <f t="shared" si="52"/>
        <v>0</v>
      </c>
      <c r="L305" s="57">
        <f t="shared" si="55"/>
        <v>0</v>
      </c>
      <c r="M305" s="57">
        <f t="shared" si="55"/>
        <v>0</v>
      </c>
      <c r="N305" s="57">
        <f t="shared" si="55"/>
        <v>0</v>
      </c>
      <c r="O305" s="57">
        <f t="shared" si="55"/>
        <v>0</v>
      </c>
      <c r="P305" s="57">
        <f t="shared" si="55"/>
        <v>0</v>
      </c>
      <c r="Q305" s="57">
        <f t="shared" si="41"/>
        <v>0</v>
      </c>
    </row>
    <row r="306" spans="2:21" ht="52.5" hidden="1" customHeight="1" x14ac:dyDescent="0.25">
      <c r="B306" s="2">
        <v>2918110</v>
      </c>
      <c r="C306" s="2">
        <v>8110</v>
      </c>
      <c r="D306" s="1" t="s">
        <v>163</v>
      </c>
      <c r="E306" s="67" t="s">
        <v>135</v>
      </c>
      <c r="F306" s="57">
        <f t="shared" si="53"/>
        <v>0</v>
      </c>
      <c r="G306" s="4"/>
      <c r="H306" s="5"/>
      <c r="I306" s="5"/>
      <c r="J306" s="5"/>
      <c r="K306" s="57">
        <f t="shared" si="52"/>
        <v>0</v>
      </c>
      <c r="L306" s="57"/>
      <c r="M306" s="5"/>
      <c r="N306" s="5"/>
      <c r="O306" s="5"/>
      <c r="P306" s="5"/>
      <c r="Q306" s="57">
        <f t="shared" si="41"/>
        <v>0</v>
      </c>
    </row>
    <row r="307" spans="2:21" ht="20.25" hidden="1" customHeight="1" x14ac:dyDescent="0.25">
      <c r="B307" s="6">
        <v>2918200</v>
      </c>
      <c r="C307" s="6">
        <v>8200</v>
      </c>
      <c r="D307" s="259" t="s">
        <v>39</v>
      </c>
      <c r="E307" s="260"/>
      <c r="F307" s="57">
        <f t="shared" si="53"/>
        <v>0</v>
      </c>
      <c r="G307" s="4">
        <f>G308</f>
        <v>0</v>
      </c>
      <c r="H307" s="5">
        <f t="shared" ref="H307:P307" si="56">H308</f>
        <v>0</v>
      </c>
      <c r="I307" s="5">
        <f t="shared" si="56"/>
        <v>0</v>
      </c>
      <c r="J307" s="5">
        <f t="shared" si="56"/>
        <v>0</v>
      </c>
      <c r="K307" s="5">
        <f t="shared" si="56"/>
        <v>0</v>
      </c>
      <c r="L307" s="5"/>
      <c r="M307" s="5">
        <f t="shared" si="56"/>
        <v>0</v>
      </c>
      <c r="N307" s="5">
        <f t="shared" si="56"/>
        <v>0</v>
      </c>
      <c r="O307" s="5">
        <f t="shared" si="56"/>
        <v>0</v>
      </c>
      <c r="P307" s="5">
        <f t="shared" si="56"/>
        <v>0</v>
      </c>
      <c r="Q307" s="57">
        <f t="shared" si="41"/>
        <v>0</v>
      </c>
    </row>
    <row r="308" spans="2:21" ht="36.75" hidden="1" customHeight="1" x14ac:dyDescent="0.25">
      <c r="B308" s="2">
        <v>2918220</v>
      </c>
      <c r="C308" s="2">
        <v>8220</v>
      </c>
      <c r="D308" s="1" t="s">
        <v>40</v>
      </c>
      <c r="E308" s="3" t="s">
        <v>41</v>
      </c>
      <c r="F308" s="57">
        <f t="shared" si="53"/>
        <v>0</v>
      </c>
      <c r="G308" s="4"/>
      <c r="H308" s="5"/>
      <c r="I308" s="5"/>
      <c r="J308" s="57"/>
      <c r="K308" s="57">
        <f>M308+P308</f>
        <v>0</v>
      </c>
      <c r="L308" s="57"/>
      <c r="M308" s="57"/>
      <c r="N308" s="57"/>
      <c r="O308" s="57"/>
      <c r="P308" s="5"/>
      <c r="Q308" s="57">
        <f t="shared" si="41"/>
        <v>0</v>
      </c>
    </row>
    <row r="309" spans="2:21" ht="15" customHeight="1" x14ac:dyDescent="0.25">
      <c r="B309" s="131">
        <v>3700000</v>
      </c>
      <c r="C309" s="290" t="s">
        <v>257</v>
      </c>
      <c r="D309" s="291"/>
      <c r="E309" s="292"/>
      <c r="F309" s="117">
        <f>F310</f>
        <v>6756901.2400000002</v>
      </c>
      <c r="G309" s="143">
        <f t="shared" ref="G309:P309" si="57">G310</f>
        <v>6756901.2400000002</v>
      </c>
      <c r="H309" s="117">
        <f t="shared" si="57"/>
        <v>0</v>
      </c>
      <c r="I309" s="117">
        <f t="shared" si="57"/>
        <v>0</v>
      </c>
      <c r="J309" s="117">
        <f t="shared" si="57"/>
        <v>0</v>
      </c>
      <c r="K309" s="117">
        <f>K310</f>
        <v>700821</v>
      </c>
      <c r="L309" s="117">
        <f>L310</f>
        <v>0</v>
      </c>
      <c r="M309" s="117">
        <f t="shared" si="57"/>
        <v>700821</v>
      </c>
      <c r="N309" s="117">
        <f t="shared" si="57"/>
        <v>0</v>
      </c>
      <c r="O309" s="117">
        <f t="shared" si="57"/>
        <v>0</v>
      </c>
      <c r="P309" s="117">
        <f t="shared" si="57"/>
        <v>0</v>
      </c>
      <c r="Q309" s="116">
        <f>F309+K309</f>
        <v>7457722.2400000002</v>
      </c>
      <c r="S309" s="34">
        <f>S312+S319+S323+S324+S335+S337+S416</f>
        <v>0</v>
      </c>
      <c r="T309" s="34">
        <f>T312+T319+T323+T324+T335+T337+T416</f>
        <v>0</v>
      </c>
      <c r="U309" s="34">
        <f>U312+U319+U323+U324+U335+U337+U416</f>
        <v>0</v>
      </c>
    </row>
    <row r="310" spans="2:21" ht="15" customHeight="1" x14ac:dyDescent="0.25">
      <c r="B310" s="132">
        <v>3710000</v>
      </c>
      <c r="C310" s="276" t="s">
        <v>257</v>
      </c>
      <c r="D310" s="277"/>
      <c r="E310" s="278"/>
      <c r="F310" s="117">
        <f>G310+J310+F319</f>
        <v>6756901.2400000002</v>
      </c>
      <c r="G310" s="143">
        <f>G311+G320</f>
        <v>6756901.2400000002</v>
      </c>
      <c r="H310" s="117">
        <f>H311+H320</f>
        <v>0</v>
      </c>
      <c r="I310" s="117">
        <f>I311+I320</f>
        <v>0</v>
      </c>
      <c r="J310" s="117">
        <f>J311+J320</f>
        <v>0</v>
      </c>
      <c r="K310" s="117">
        <f>M310+P310</f>
        <v>700821</v>
      </c>
      <c r="L310" s="117">
        <f>L311+L320</f>
        <v>0</v>
      </c>
      <c r="M310" s="117">
        <f>M311+M320</f>
        <v>700821</v>
      </c>
      <c r="N310" s="117">
        <f>N311+N320</f>
        <v>0</v>
      </c>
      <c r="O310" s="117">
        <f>O311+O320</f>
        <v>0</v>
      </c>
      <c r="P310" s="117">
        <f>P311+P320</f>
        <v>0</v>
      </c>
      <c r="Q310" s="116">
        <f t="shared" si="41"/>
        <v>7457722.2400000002</v>
      </c>
    </row>
    <row r="311" spans="2:21" ht="15" hidden="1" customHeight="1" x14ac:dyDescent="0.25">
      <c r="B311" s="6">
        <v>3718000</v>
      </c>
      <c r="C311" s="6">
        <v>8000</v>
      </c>
      <c r="D311" s="230" t="s">
        <v>164</v>
      </c>
      <c r="E311" s="231"/>
      <c r="F311" s="57">
        <f>F312+F319</f>
        <v>0</v>
      </c>
      <c r="G311" s="7">
        <f>G312+G319</f>
        <v>0</v>
      </c>
      <c r="H311" s="57"/>
      <c r="I311" s="57"/>
      <c r="J311" s="57">
        <f>J312+J319</f>
        <v>0</v>
      </c>
      <c r="K311" s="57">
        <f>M311+P311</f>
        <v>0</v>
      </c>
      <c r="L311" s="57"/>
      <c r="M311" s="57"/>
      <c r="N311" s="57"/>
      <c r="O311" s="57"/>
      <c r="P311" s="57"/>
      <c r="Q311" s="57">
        <f t="shared" si="41"/>
        <v>0</v>
      </c>
    </row>
    <row r="312" spans="2:21" ht="32.25" hidden="1" customHeight="1" x14ac:dyDescent="0.25">
      <c r="B312" s="6">
        <v>3718500</v>
      </c>
      <c r="C312" s="6">
        <v>8500</v>
      </c>
      <c r="D312" s="154" t="s">
        <v>277</v>
      </c>
      <c r="E312" s="52" t="s">
        <v>151</v>
      </c>
      <c r="F312" s="57">
        <f>G312+J312</f>
        <v>0</v>
      </c>
      <c r="G312" s="7">
        <f>G316+G317+G318+G315</f>
        <v>0</v>
      </c>
      <c r="H312" s="57"/>
      <c r="I312" s="57"/>
      <c r="J312" s="57">
        <f>J316+J317+J318+J315</f>
        <v>0</v>
      </c>
      <c r="K312" s="57">
        <f>M312+P312</f>
        <v>0</v>
      </c>
      <c r="L312" s="57">
        <f>L316+L317</f>
        <v>0</v>
      </c>
      <c r="M312" s="57"/>
      <c r="N312" s="57"/>
      <c r="O312" s="57"/>
      <c r="P312" s="57">
        <f>P316+P317</f>
        <v>0</v>
      </c>
      <c r="Q312" s="57">
        <f>F312+K312</f>
        <v>0</v>
      </c>
    </row>
    <row r="313" spans="2:21" ht="77.25" hidden="1" customHeight="1" x14ac:dyDescent="0.25">
      <c r="B313" s="2"/>
      <c r="C313" s="2"/>
      <c r="D313" s="1" t="s">
        <v>277</v>
      </c>
      <c r="E313" s="56" t="s">
        <v>650</v>
      </c>
      <c r="F313" s="33">
        <f>G313+J313</f>
        <v>0</v>
      </c>
      <c r="G313" s="32"/>
      <c r="H313" s="33"/>
      <c r="I313" s="33"/>
      <c r="J313" s="33"/>
      <c r="K313" s="57">
        <f t="shared" ref="K313:K330" si="58">M313+P313</f>
        <v>0</v>
      </c>
      <c r="L313" s="33"/>
      <c r="M313" s="33"/>
      <c r="N313" s="33"/>
      <c r="O313" s="33"/>
      <c r="P313" s="33"/>
      <c r="Q313" s="33">
        <f t="shared" si="41"/>
        <v>0</v>
      </c>
    </row>
    <row r="314" spans="2:21" ht="100.5" hidden="1" customHeight="1" x14ac:dyDescent="0.25">
      <c r="B314" s="2"/>
      <c r="C314" s="2"/>
      <c r="D314" s="1" t="s">
        <v>277</v>
      </c>
      <c r="E314" s="11" t="s">
        <v>630</v>
      </c>
      <c r="F314" s="33">
        <f>G314</f>
        <v>0</v>
      </c>
      <c r="G314" s="32"/>
      <c r="H314" s="33"/>
      <c r="I314" s="33"/>
      <c r="J314" s="33"/>
      <c r="K314" s="57">
        <f t="shared" si="58"/>
        <v>0</v>
      </c>
      <c r="L314" s="33"/>
      <c r="M314" s="33"/>
      <c r="N314" s="33"/>
      <c r="O314" s="33"/>
      <c r="P314" s="33"/>
      <c r="Q314" s="33">
        <f t="shared" si="41"/>
        <v>0</v>
      </c>
    </row>
    <row r="315" spans="2:21" ht="135.75" hidden="1" customHeight="1" x14ac:dyDescent="0.25">
      <c r="B315" s="2"/>
      <c r="C315" s="2"/>
      <c r="D315" s="1" t="s">
        <v>277</v>
      </c>
      <c r="E315" s="11" t="s">
        <v>93</v>
      </c>
      <c r="F315" s="33">
        <f t="shared" ref="F315:F330" si="59">G315+J315</f>
        <v>0</v>
      </c>
      <c r="G315" s="54"/>
      <c r="H315" s="33"/>
      <c r="I315" s="33"/>
      <c r="J315" s="55"/>
      <c r="K315" s="57">
        <f t="shared" si="58"/>
        <v>0</v>
      </c>
      <c r="L315" s="33"/>
      <c r="M315" s="33"/>
      <c r="N315" s="33"/>
      <c r="O315" s="33"/>
      <c r="P315" s="33"/>
      <c r="Q315" s="33">
        <f t="shared" si="41"/>
        <v>0</v>
      </c>
    </row>
    <row r="316" spans="2:21" ht="112.5" hidden="1" customHeight="1" x14ac:dyDescent="0.25">
      <c r="B316" s="2"/>
      <c r="C316" s="2"/>
      <c r="D316" s="1" t="s">
        <v>277</v>
      </c>
      <c r="E316" s="11" t="s">
        <v>631</v>
      </c>
      <c r="F316" s="33">
        <f>J316</f>
        <v>0</v>
      </c>
      <c r="G316" s="32"/>
      <c r="H316" s="33"/>
      <c r="I316" s="33"/>
      <c r="J316" s="55"/>
      <c r="K316" s="57">
        <f>M316+P316</f>
        <v>0</v>
      </c>
      <c r="L316" s="33"/>
      <c r="M316" s="33"/>
      <c r="N316" s="33"/>
      <c r="O316" s="33"/>
      <c r="P316" s="33"/>
      <c r="Q316" s="33">
        <f t="shared" si="41"/>
        <v>0</v>
      </c>
      <c r="S316" s="34"/>
    </row>
    <row r="317" spans="2:21" ht="105.75" hidden="1" customHeight="1" x14ac:dyDescent="0.25">
      <c r="B317" s="2"/>
      <c r="C317" s="2"/>
      <c r="D317" s="1" t="s">
        <v>277</v>
      </c>
      <c r="E317" s="11" t="s">
        <v>632</v>
      </c>
      <c r="F317" s="33">
        <f t="shared" si="59"/>
        <v>0</v>
      </c>
      <c r="G317" s="54"/>
      <c r="H317" s="33"/>
      <c r="I317" s="33"/>
      <c r="J317" s="33"/>
      <c r="K317" s="57">
        <f t="shared" si="58"/>
        <v>0</v>
      </c>
      <c r="L317" s="33"/>
      <c r="M317" s="33"/>
      <c r="N317" s="33"/>
      <c r="O317" s="33"/>
      <c r="P317" s="33"/>
      <c r="Q317" s="33">
        <f>F317+K317</f>
        <v>0</v>
      </c>
    </row>
    <row r="318" spans="2:21" ht="88.5" hidden="1" customHeight="1" x14ac:dyDescent="0.25">
      <c r="B318" s="2"/>
      <c r="C318" s="2"/>
      <c r="D318" s="1" t="s">
        <v>277</v>
      </c>
      <c r="E318" s="11" t="s">
        <v>73</v>
      </c>
      <c r="F318" s="33">
        <f>G318+J318</f>
        <v>0</v>
      </c>
      <c r="G318" s="54"/>
      <c r="H318" s="33"/>
      <c r="I318" s="33"/>
      <c r="J318" s="55"/>
      <c r="K318" s="57">
        <f>M318+P318</f>
        <v>0</v>
      </c>
      <c r="L318" s="33"/>
      <c r="M318" s="33"/>
      <c r="N318" s="33"/>
      <c r="O318" s="33"/>
      <c r="P318" s="33"/>
      <c r="Q318" s="33">
        <f>F318+K318</f>
        <v>0</v>
      </c>
    </row>
    <row r="319" spans="2:21" ht="15" hidden="1" customHeight="1" x14ac:dyDescent="0.25">
      <c r="B319" s="2">
        <v>3718710</v>
      </c>
      <c r="C319" s="2">
        <v>8710</v>
      </c>
      <c r="D319" s="1" t="s">
        <v>322</v>
      </c>
      <c r="E319" s="158" t="s">
        <v>94</v>
      </c>
      <c r="F319" s="57"/>
      <c r="G319" s="7"/>
      <c r="H319" s="57"/>
      <c r="I319" s="57"/>
      <c r="J319" s="57"/>
      <c r="K319" s="57">
        <f t="shared" si="58"/>
        <v>0</v>
      </c>
      <c r="L319" s="57"/>
      <c r="M319" s="57"/>
      <c r="N319" s="57"/>
      <c r="O319" s="57"/>
      <c r="P319" s="57"/>
      <c r="Q319" s="57">
        <f t="shared" si="41"/>
        <v>0</v>
      </c>
    </row>
    <row r="320" spans="2:21" ht="15" customHeight="1" x14ac:dyDescent="0.25">
      <c r="B320" s="110">
        <v>3719000</v>
      </c>
      <c r="C320" s="110">
        <v>9000</v>
      </c>
      <c r="D320" s="293" t="s">
        <v>165</v>
      </c>
      <c r="E320" s="294"/>
      <c r="F320" s="108">
        <f>G320+J320</f>
        <v>6756901.2400000002</v>
      </c>
      <c r="G320" s="145">
        <f>G321+G325+G334+G340+G347+G353+G410+G350+G346</f>
        <v>6756901.2400000002</v>
      </c>
      <c r="H320" s="8">
        <f t="shared" ref="H320:P320" si="60">H321+H325+H334+H340+H347+H353+H410+H350</f>
        <v>0</v>
      </c>
      <c r="I320" s="8">
        <f t="shared" si="60"/>
        <v>0</v>
      </c>
      <c r="J320" s="8">
        <f>J321+J325+J334+J340+J347+J353+J410+J350+J346</f>
        <v>0</v>
      </c>
      <c r="K320" s="8">
        <f t="shared" si="58"/>
        <v>700821</v>
      </c>
      <c r="L320" s="8">
        <f t="shared" si="60"/>
        <v>0</v>
      </c>
      <c r="M320" s="8">
        <f t="shared" si="60"/>
        <v>700821</v>
      </c>
      <c r="N320" s="8">
        <f t="shared" si="60"/>
        <v>0</v>
      </c>
      <c r="O320" s="8">
        <f t="shared" si="60"/>
        <v>0</v>
      </c>
      <c r="P320" s="8">
        <f t="shared" si="60"/>
        <v>0</v>
      </c>
      <c r="Q320" s="114">
        <f>F320+K320</f>
        <v>7457722.2400000002</v>
      </c>
    </row>
    <row r="321" spans="1:17" ht="27" customHeight="1" x14ac:dyDescent="0.25">
      <c r="B321" s="202">
        <v>3719100</v>
      </c>
      <c r="C321" s="202">
        <v>9100</v>
      </c>
      <c r="D321" s="295" t="s">
        <v>136</v>
      </c>
      <c r="E321" s="296"/>
      <c r="F321" s="8">
        <f t="shared" si="59"/>
        <v>3708033.24</v>
      </c>
      <c r="G321" s="111">
        <f>SUM(G322:G324)</f>
        <v>3708033.24</v>
      </c>
      <c r="H321" s="8">
        <f>SUM(H322:H324)</f>
        <v>0</v>
      </c>
      <c r="I321" s="8">
        <f>SUM(I322:I324)</f>
        <v>0</v>
      </c>
      <c r="J321" s="8">
        <f>SUM(J322:J324)</f>
        <v>0</v>
      </c>
      <c r="K321" s="8">
        <f t="shared" si="58"/>
        <v>0</v>
      </c>
      <c r="L321" s="8">
        <f>SUM(L322:L324)</f>
        <v>0</v>
      </c>
      <c r="M321" s="8">
        <f>SUM(M322:M324)</f>
        <v>0</v>
      </c>
      <c r="N321" s="8">
        <f>SUM(N322:N324)</f>
        <v>0</v>
      </c>
      <c r="O321" s="8">
        <f>SUM(O322:O324)</f>
        <v>0</v>
      </c>
      <c r="P321" s="8">
        <f>SUM(P322:P324)</f>
        <v>0</v>
      </c>
      <c r="Q321" s="8">
        <f t="shared" si="41"/>
        <v>3708033.24</v>
      </c>
    </row>
    <row r="322" spans="1:17" ht="13.8" x14ac:dyDescent="0.25">
      <c r="B322" s="182">
        <v>3719150</v>
      </c>
      <c r="C322" s="182">
        <v>9150</v>
      </c>
      <c r="D322" s="182" t="s">
        <v>277</v>
      </c>
      <c r="E322" s="203" t="s">
        <v>505</v>
      </c>
      <c r="F322" s="137">
        <f t="shared" si="59"/>
        <v>3708033.24</v>
      </c>
      <c r="G322" s="141">
        <v>3708033.24</v>
      </c>
      <c r="H322" s="137"/>
      <c r="I322" s="137"/>
      <c r="J322" s="137"/>
      <c r="K322" s="137">
        <f t="shared" si="58"/>
        <v>0</v>
      </c>
      <c r="L322" s="137"/>
      <c r="M322" s="137"/>
      <c r="N322" s="137"/>
      <c r="O322" s="137"/>
      <c r="P322" s="137"/>
      <c r="Q322" s="137">
        <f t="shared" si="41"/>
        <v>3708033.24</v>
      </c>
    </row>
    <row r="323" spans="1:17" ht="125.25" hidden="1" customHeight="1" x14ac:dyDescent="0.25">
      <c r="B323" s="53">
        <v>3719160</v>
      </c>
      <c r="C323" s="53">
        <v>9160</v>
      </c>
      <c r="D323" s="53" t="s">
        <v>277</v>
      </c>
      <c r="E323" s="11" t="s">
        <v>0</v>
      </c>
      <c r="F323" s="57">
        <f>G323+J323</f>
        <v>0</v>
      </c>
      <c r="G323" s="4"/>
      <c r="H323" s="57"/>
      <c r="I323" s="57"/>
      <c r="J323" s="57"/>
      <c r="K323" s="57">
        <f>M323+P323</f>
        <v>0</v>
      </c>
      <c r="L323" s="57"/>
      <c r="M323" s="57"/>
      <c r="N323" s="57"/>
      <c r="O323" s="57"/>
      <c r="P323" s="57"/>
      <c r="Q323" s="57">
        <f>F323+K323</f>
        <v>0</v>
      </c>
    </row>
    <row r="324" spans="1:17" ht="84" hidden="1" customHeight="1" x14ac:dyDescent="0.25">
      <c r="B324" s="53">
        <v>3719130</v>
      </c>
      <c r="C324" s="53">
        <v>9130</v>
      </c>
      <c r="D324" s="53" t="s">
        <v>277</v>
      </c>
      <c r="E324" s="11" t="s">
        <v>137</v>
      </c>
      <c r="F324" s="57">
        <f t="shared" si="59"/>
        <v>0</v>
      </c>
      <c r="G324" s="4"/>
      <c r="H324" s="57"/>
      <c r="I324" s="57"/>
      <c r="J324" s="57"/>
      <c r="K324" s="57">
        <f t="shared" si="58"/>
        <v>0</v>
      </c>
      <c r="L324" s="57"/>
      <c r="M324" s="57"/>
      <c r="N324" s="57"/>
      <c r="O324" s="57"/>
      <c r="P324" s="57"/>
      <c r="Q324" s="57">
        <f t="shared" si="41"/>
        <v>0</v>
      </c>
    </row>
    <row r="325" spans="1:17" ht="72" hidden="1" customHeight="1" x14ac:dyDescent="0.25">
      <c r="B325" s="124">
        <v>3719200</v>
      </c>
      <c r="C325" s="124">
        <v>9200</v>
      </c>
      <c r="D325" s="124"/>
      <c r="E325" s="125" t="s">
        <v>166</v>
      </c>
      <c r="F325" s="57">
        <f t="shared" si="59"/>
        <v>0</v>
      </c>
      <c r="G325" s="61">
        <f>G326+G327+G328+G329+G332+G333</f>
        <v>0</v>
      </c>
      <c r="H325" s="5">
        <f>H326+H327+H328+H329+H332+H333</f>
        <v>0</v>
      </c>
      <c r="I325" s="5">
        <f>I326+I327+I328+I329+I332+I333</f>
        <v>0</v>
      </c>
      <c r="J325" s="57">
        <f>J326+J327+J328+J329+J332+J333</f>
        <v>0</v>
      </c>
      <c r="K325" s="57">
        <f t="shared" si="58"/>
        <v>0</v>
      </c>
      <c r="L325" s="5">
        <f>L326+L327+L328+L329+L332+L333</f>
        <v>0</v>
      </c>
      <c r="M325" s="5">
        <f>M326+M327+M328+M329+M332+M333</f>
        <v>0</v>
      </c>
      <c r="N325" s="5">
        <f>N326+N327+N328+N329+N332+N333</f>
        <v>0</v>
      </c>
      <c r="O325" s="5">
        <f>O326+O327+O328+O329+O332+O333</f>
        <v>0</v>
      </c>
      <c r="P325" s="5">
        <f>P326+P327+P328+P329+P332+P333</f>
        <v>0</v>
      </c>
      <c r="Q325" s="12">
        <f t="shared" si="41"/>
        <v>0</v>
      </c>
    </row>
    <row r="326" spans="1:17" ht="251.25" hidden="1" customHeight="1" x14ac:dyDescent="0.25">
      <c r="B326" s="2">
        <v>3719210</v>
      </c>
      <c r="C326" s="2">
        <v>9210</v>
      </c>
      <c r="D326" s="2" t="s">
        <v>277</v>
      </c>
      <c r="E326" s="82" t="s">
        <v>636</v>
      </c>
      <c r="F326" s="57">
        <f t="shared" si="59"/>
        <v>0</v>
      </c>
      <c r="G326" s="4"/>
      <c r="H326" s="5"/>
      <c r="I326" s="5"/>
      <c r="J326" s="5"/>
      <c r="K326" s="57">
        <f t="shared" si="58"/>
        <v>0</v>
      </c>
      <c r="L326" s="57"/>
      <c r="M326" s="5"/>
      <c r="N326" s="5"/>
      <c r="O326" s="5"/>
      <c r="P326" s="5"/>
      <c r="Q326" s="12">
        <f t="shared" si="41"/>
        <v>0</v>
      </c>
    </row>
    <row r="327" spans="1:17" ht="96.75" hidden="1" customHeight="1" x14ac:dyDescent="0.25">
      <c r="B327" s="126">
        <v>3719220</v>
      </c>
      <c r="C327" s="126">
        <v>9220</v>
      </c>
      <c r="D327" s="126" t="s">
        <v>277</v>
      </c>
      <c r="E327" s="81" t="s">
        <v>167</v>
      </c>
      <c r="F327" s="57">
        <f t="shared" si="59"/>
        <v>0</v>
      </c>
      <c r="G327" s="4"/>
      <c r="H327" s="5"/>
      <c r="I327" s="5"/>
      <c r="J327" s="5"/>
      <c r="K327" s="57">
        <f t="shared" si="58"/>
        <v>0</v>
      </c>
      <c r="L327" s="57"/>
      <c r="M327" s="5"/>
      <c r="N327" s="5"/>
      <c r="O327" s="5"/>
      <c r="P327" s="5"/>
      <c r="Q327" s="57">
        <f t="shared" si="41"/>
        <v>0</v>
      </c>
    </row>
    <row r="328" spans="1:17" ht="224.25" hidden="1" customHeight="1" x14ac:dyDescent="0.25">
      <c r="A328" s="86" t="s">
        <v>310</v>
      </c>
      <c r="B328" s="53">
        <v>3719230</v>
      </c>
      <c r="C328" s="53">
        <v>9230</v>
      </c>
      <c r="D328" s="53" t="s">
        <v>277</v>
      </c>
      <c r="E328" s="11" t="s">
        <v>156</v>
      </c>
      <c r="F328" s="57">
        <f t="shared" si="59"/>
        <v>0</v>
      </c>
      <c r="G328" s="4"/>
      <c r="H328" s="5"/>
      <c r="I328" s="5"/>
      <c r="J328" s="5"/>
      <c r="K328" s="57">
        <f t="shared" si="58"/>
        <v>0</v>
      </c>
      <c r="L328" s="57"/>
      <c r="M328" s="5"/>
      <c r="N328" s="5"/>
      <c r="O328" s="5"/>
      <c r="P328" s="5"/>
      <c r="Q328" s="12">
        <f t="shared" si="41"/>
        <v>0</v>
      </c>
    </row>
    <row r="329" spans="1:17" ht="317.25" hidden="1" customHeight="1" x14ac:dyDescent="0.25">
      <c r="B329" s="53">
        <v>3719241</v>
      </c>
      <c r="C329" s="53">
        <v>9241</v>
      </c>
      <c r="D329" s="53" t="s">
        <v>277</v>
      </c>
      <c r="E329" s="11" t="s">
        <v>633</v>
      </c>
      <c r="F329" s="57">
        <f t="shared" si="59"/>
        <v>0</v>
      </c>
      <c r="G329" s="4"/>
      <c r="H329" s="5"/>
      <c r="I329" s="5"/>
      <c r="J329" s="5"/>
      <c r="K329" s="57">
        <f t="shared" si="58"/>
        <v>0</v>
      </c>
      <c r="L329" s="57"/>
      <c r="M329" s="5"/>
      <c r="N329" s="5"/>
      <c r="O329" s="5"/>
      <c r="P329" s="5"/>
      <c r="Q329" s="57">
        <f t="shared" si="41"/>
        <v>0</v>
      </c>
    </row>
    <row r="330" spans="1:17" ht="314.25" hidden="1" customHeight="1" x14ac:dyDescent="0.25">
      <c r="B330" s="53">
        <v>3719242</v>
      </c>
      <c r="C330" s="53">
        <v>9242</v>
      </c>
      <c r="D330" s="53" t="s">
        <v>277</v>
      </c>
      <c r="E330" s="11" t="s">
        <v>631</v>
      </c>
      <c r="F330" s="57">
        <f t="shared" si="59"/>
        <v>0</v>
      </c>
      <c r="G330" s="4"/>
      <c r="H330" s="5"/>
      <c r="I330" s="5"/>
      <c r="J330" s="5"/>
      <c r="K330" s="57">
        <f t="shared" si="58"/>
        <v>0</v>
      </c>
      <c r="L330" s="57"/>
      <c r="M330" s="5"/>
      <c r="N330" s="5"/>
      <c r="O330" s="5"/>
      <c r="P330" s="5"/>
      <c r="Q330" s="57">
        <f>F330+K330</f>
        <v>0</v>
      </c>
    </row>
    <row r="331" spans="1:17" ht="265.5" hidden="1" customHeight="1" x14ac:dyDescent="0.25">
      <c r="B331" s="53">
        <v>3719243</v>
      </c>
      <c r="C331" s="53">
        <v>9243</v>
      </c>
      <c r="D331" s="53" t="s">
        <v>277</v>
      </c>
      <c r="E331" s="11" t="s">
        <v>632</v>
      </c>
      <c r="F331" s="57"/>
      <c r="G331" s="4"/>
      <c r="H331" s="5"/>
      <c r="I331" s="5"/>
      <c r="J331" s="5"/>
      <c r="K331" s="57"/>
      <c r="L331" s="57"/>
      <c r="M331" s="5"/>
      <c r="N331" s="5"/>
      <c r="O331" s="5"/>
      <c r="P331" s="5"/>
      <c r="Q331" s="57"/>
    </row>
    <row r="332" spans="1:17" ht="204.75" hidden="1" customHeight="1" x14ac:dyDescent="0.25">
      <c r="B332" s="53">
        <v>3719250</v>
      </c>
      <c r="C332" s="53">
        <v>9250</v>
      </c>
      <c r="D332" s="53" t="s">
        <v>277</v>
      </c>
      <c r="E332" s="11" t="s">
        <v>125</v>
      </c>
      <c r="F332" s="57">
        <f>G332+J332</f>
        <v>0</v>
      </c>
      <c r="G332" s="4"/>
      <c r="H332" s="5"/>
      <c r="I332" s="5"/>
      <c r="J332" s="5"/>
      <c r="K332" s="57">
        <f>M332+P332</f>
        <v>0</v>
      </c>
      <c r="L332" s="57"/>
      <c r="M332" s="5"/>
      <c r="N332" s="5"/>
      <c r="O332" s="5"/>
      <c r="P332" s="5"/>
      <c r="Q332" s="57">
        <f t="shared" si="41"/>
        <v>0</v>
      </c>
    </row>
    <row r="333" spans="1:17" ht="130.5" hidden="1" customHeight="1" x14ac:dyDescent="0.25">
      <c r="B333" s="53">
        <v>3719270</v>
      </c>
      <c r="C333" s="53">
        <v>9270</v>
      </c>
      <c r="D333" s="53" t="s">
        <v>277</v>
      </c>
      <c r="E333" s="11" t="s">
        <v>506</v>
      </c>
      <c r="F333" s="57">
        <f t="shared" ref="F333:F361" si="61">G333+J333</f>
        <v>0</v>
      </c>
      <c r="G333" s="4"/>
      <c r="H333" s="5"/>
      <c r="I333" s="5"/>
      <c r="J333" s="5"/>
      <c r="K333" s="57">
        <f t="shared" ref="K333:K354" si="62">M333+P333</f>
        <v>0</v>
      </c>
      <c r="L333" s="57"/>
      <c r="M333" s="5"/>
      <c r="N333" s="5"/>
      <c r="O333" s="5"/>
      <c r="P333" s="5"/>
      <c r="Q333" s="57">
        <f t="shared" si="41"/>
        <v>0</v>
      </c>
    </row>
    <row r="334" spans="1:17" ht="61.5" hidden="1" customHeight="1" x14ac:dyDescent="0.25">
      <c r="B334" s="6">
        <v>3719300</v>
      </c>
      <c r="C334" s="6">
        <v>9300</v>
      </c>
      <c r="D334" s="154" t="s">
        <v>277</v>
      </c>
      <c r="E334" s="64" t="s">
        <v>168</v>
      </c>
      <c r="F334" s="57">
        <f t="shared" si="61"/>
        <v>0</v>
      </c>
      <c r="G334" s="4">
        <f>G335+G336+G337</f>
        <v>0</v>
      </c>
      <c r="H334" s="5">
        <f>H335+H336+H337</f>
        <v>0</v>
      </c>
      <c r="I334" s="5">
        <f>I335+I336+I337</f>
        <v>0</v>
      </c>
      <c r="J334" s="5">
        <f>J335+J336+J337</f>
        <v>0</v>
      </c>
      <c r="K334" s="57">
        <f t="shared" si="62"/>
        <v>0</v>
      </c>
      <c r="L334" s="5">
        <f>L335+L336+L337</f>
        <v>0</v>
      </c>
      <c r="M334" s="5">
        <f>M335+M336+M337</f>
        <v>0</v>
      </c>
      <c r="N334" s="5">
        <f>N335+N336+N337</f>
        <v>0</v>
      </c>
      <c r="O334" s="5">
        <f>O335+O336+O337</f>
        <v>0</v>
      </c>
      <c r="P334" s="5">
        <f>P335+P336+P337</f>
        <v>0</v>
      </c>
      <c r="Q334" s="57">
        <f t="shared" si="41"/>
        <v>0</v>
      </c>
    </row>
    <row r="335" spans="1:17" ht="46.5" hidden="1" customHeight="1" x14ac:dyDescent="0.25">
      <c r="B335" s="2">
        <v>3719310</v>
      </c>
      <c r="C335" s="2">
        <v>9310</v>
      </c>
      <c r="D335" s="1" t="s">
        <v>277</v>
      </c>
      <c r="E335" s="11" t="s">
        <v>169</v>
      </c>
      <c r="F335" s="57">
        <f t="shared" si="61"/>
        <v>0</v>
      </c>
      <c r="G335" s="4"/>
      <c r="H335" s="5"/>
      <c r="I335" s="5"/>
      <c r="J335" s="5"/>
      <c r="K335" s="57">
        <f t="shared" si="62"/>
        <v>0</v>
      </c>
      <c r="L335" s="57"/>
      <c r="M335" s="5"/>
      <c r="N335" s="5"/>
      <c r="O335" s="5"/>
      <c r="P335" s="5"/>
      <c r="Q335" s="57">
        <f t="shared" si="41"/>
        <v>0</v>
      </c>
    </row>
    <row r="336" spans="1:17" ht="54.75" hidden="1" customHeight="1" x14ac:dyDescent="0.25">
      <c r="B336" s="2">
        <v>3719320</v>
      </c>
      <c r="C336" s="2">
        <v>9320</v>
      </c>
      <c r="D336" s="1" t="s">
        <v>277</v>
      </c>
      <c r="E336" s="11" t="s">
        <v>170</v>
      </c>
      <c r="F336" s="57">
        <f t="shared" si="61"/>
        <v>0</v>
      </c>
      <c r="G336" s="4"/>
      <c r="H336" s="5"/>
      <c r="I336" s="5"/>
      <c r="J336" s="5"/>
      <c r="K336" s="57">
        <f t="shared" si="62"/>
        <v>0</v>
      </c>
      <c r="L336" s="57"/>
      <c r="M336" s="5"/>
      <c r="N336" s="5"/>
      <c r="O336" s="5"/>
      <c r="P336" s="5"/>
      <c r="Q336" s="57">
        <f t="shared" si="41"/>
        <v>0</v>
      </c>
    </row>
    <row r="337" spans="2:17" ht="62.25" hidden="1" customHeight="1" x14ac:dyDescent="0.25">
      <c r="B337" s="2">
        <v>3719330</v>
      </c>
      <c r="C337" s="2">
        <v>9330</v>
      </c>
      <c r="D337" s="1" t="s">
        <v>277</v>
      </c>
      <c r="E337" s="11" t="s">
        <v>171</v>
      </c>
      <c r="F337" s="57">
        <f t="shared" si="61"/>
        <v>0</v>
      </c>
      <c r="G337" s="4"/>
      <c r="H337" s="5"/>
      <c r="I337" s="5"/>
      <c r="J337" s="5"/>
      <c r="K337" s="57">
        <f t="shared" si="62"/>
        <v>0</v>
      </c>
      <c r="L337" s="57"/>
      <c r="M337" s="5"/>
      <c r="N337" s="5"/>
      <c r="O337" s="5"/>
      <c r="P337" s="5"/>
      <c r="Q337" s="57">
        <f t="shared" si="41"/>
        <v>0</v>
      </c>
    </row>
    <row r="338" spans="2:17" ht="76.5" hidden="1" customHeight="1" x14ac:dyDescent="0.25">
      <c r="B338" s="53">
        <v>3719314</v>
      </c>
      <c r="C338" s="53">
        <v>9314</v>
      </c>
      <c r="D338" s="53" t="s">
        <v>277</v>
      </c>
      <c r="E338" s="11" t="s">
        <v>628</v>
      </c>
      <c r="F338" s="57">
        <f>G338+J338</f>
        <v>0</v>
      </c>
      <c r="G338" s="4"/>
      <c r="H338" s="5"/>
      <c r="I338" s="5"/>
      <c r="J338" s="5"/>
      <c r="K338" s="57">
        <f>M338+P338</f>
        <v>0</v>
      </c>
      <c r="L338" s="57"/>
      <c r="M338" s="5"/>
      <c r="N338" s="5"/>
      <c r="O338" s="5"/>
      <c r="P338" s="5"/>
      <c r="Q338" s="57">
        <f>F338+K338</f>
        <v>0</v>
      </c>
    </row>
    <row r="339" spans="2:17" ht="76.5" hidden="1" customHeight="1" x14ac:dyDescent="0.25">
      <c r="B339" s="53">
        <v>3719380</v>
      </c>
      <c r="C339" s="53">
        <v>9380</v>
      </c>
      <c r="D339" s="53" t="s">
        <v>277</v>
      </c>
      <c r="E339" s="11" t="s">
        <v>532</v>
      </c>
      <c r="F339" s="57">
        <f>G339+J339</f>
        <v>0</v>
      </c>
      <c r="G339" s="4"/>
      <c r="H339" s="5"/>
      <c r="I339" s="5"/>
      <c r="J339" s="5"/>
      <c r="K339" s="57">
        <f>M339+P339</f>
        <v>0</v>
      </c>
      <c r="L339" s="57"/>
      <c r="M339" s="5"/>
      <c r="N339" s="5"/>
      <c r="O339" s="5"/>
      <c r="P339" s="5"/>
      <c r="Q339" s="57">
        <f>F339+K339</f>
        <v>0</v>
      </c>
    </row>
    <row r="340" spans="2:17" ht="71.25" hidden="1" customHeight="1" x14ac:dyDescent="0.25">
      <c r="B340" s="53">
        <v>3719315</v>
      </c>
      <c r="C340" s="53">
        <v>9315</v>
      </c>
      <c r="D340" s="53"/>
      <c r="E340" s="11" t="s">
        <v>649</v>
      </c>
      <c r="F340" s="57">
        <f t="shared" si="61"/>
        <v>0</v>
      </c>
      <c r="G340" s="7">
        <f>G341+G343+G344+G345+G342</f>
        <v>0</v>
      </c>
      <c r="H340" s="5">
        <f>H341+H343+H344+H345</f>
        <v>0</v>
      </c>
      <c r="I340" s="5">
        <f>I341+I343+I344+I345</f>
        <v>0</v>
      </c>
      <c r="J340" s="5">
        <f>J341+J343+J344+J345</f>
        <v>0</v>
      </c>
      <c r="K340" s="57">
        <f t="shared" si="62"/>
        <v>0</v>
      </c>
      <c r="L340" s="5">
        <f>L341+L343+L344+L345</f>
        <v>0</v>
      </c>
      <c r="M340" s="5">
        <f>M341+M343+M344+M345</f>
        <v>0</v>
      </c>
      <c r="N340" s="5">
        <f>N341+N343+N344+N345</f>
        <v>0</v>
      </c>
      <c r="O340" s="5">
        <f>O341+O343+O344+O345</f>
        <v>0</v>
      </c>
      <c r="P340" s="5">
        <f>P341+P343+P344+P345</f>
        <v>0</v>
      </c>
      <c r="Q340" s="57">
        <f t="shared" si="41"/>
        <v>0</v>
      </c>
    </row>
    <row r="341" spans="2:17" ht="51.75" hidden="1" customHeight="1" x14ac:dyDescent="0.25">
      <c r="B341" s="53">
        <v>3719400</v>
      </c>
      <c r="C341" s="53">
        <v>9400</v>
      </c>
      <c r="D341" s="53"/>
      <c r="E341" s="11" t="s">
        <v>172</v>
      </c>
      <c r="F341" s="57">
        <f t="shared" si="61"/>
        <v>0</v>
      </c>
      <c r="G341" s="4"/>
      <c r="H341" s="5"/>
      <c r="I341" s="5"/>
      <c r="J341" s="5"/>
      <c r="K341" s="57">
        <f t="shared" si="62"/>
        <v>0</v>
      </c>
      <c r="L341" s="57"/>
      <c r="M341" s="5"/>
      <c r="N341" s="5"/>
      <c r="O341" s="5"/>
      <c r="P341" s="5"/>
      <c r="Q341" s="57">
        <f t="shared" si="41"/>
        <v>0</v>
      </c>
    </row>
    <row r="342" spans="2:17" ht="70.5" hidden="1" customHeight="1" x14ac:dyDescent="0.25">
      <c r="B342" s="53">
        <v>3719430</v>
      </c>
      <c r="C342" s="53">
        <v>9430</v>
      </c>
      <c r="D342" s="53" t="s">
        <v>277</v>
      </c>
      <c r="E342" s="11" t="s">
        <v>476</v>
      </c>
      <c r="F342" s="57">
        <f t="shared" si="61"/>
        <v>0</v>
      </c>
      <c r="G342" s="4"/>
      <c r="H342" s="5"/>
      <c r="I342" s="5"/>
      <c r="J342" s="5"/>
      <c r="K342" s="57"/>
      <c r="L342" s="57"/>
      <c r="M342" s="5"/>
      <c r="N342" s="5"/>
      <c r="O342" s="5"/>
      <c r="P342" s="5"/>
      <c r="Q342" s="57">
        <f t="shared" si="41"/>
        <v>0</v>
      </c>
    </row>
    <row r="343" spans="2:17" ht="54" hidden="1" customHeight="1" x14ac:dyDescent="0.25">
      <c r="B343" s="53">
        <v>3719450</v>
      </c>
      <c r="C343" s="53">
        <v>9450</v>
      </c>
      <c r="D343" s="53" t="s">
        <v>277</v>
      </c>
      <c r="E343" s="11" t="s">
        <v>175</v>
      </c>
      <c r="F343" s="57">
        <f t="shared" si="61"/>
        <v>0</v>
      </c>
      <c r="G343" s="4"/>
      <c r="H343" s="5"/>
      <c r="I343" s="5"/>
      <c r="J343" s="5"/>
      <c r="K343" s="57">
        <f t="shared" si="62"/>
        <v>0</v>
      </c>
      <c r="L343" s="57"/>
      <c r="M343" s="5"/>
      <c r="N343" s="5"/>
      <c r="O343" s="5"/>
      <c r="P343" s="5"/>
      <c r="Q343" s="57">
        <f t="shared" si="41"/>
        <v>0</v>
      </c>
    </row>
    <row r="344" spans="2:17" ht="66" hidden="1" customHeight="1" x14ac:dyDescent="0.25">
      <c r="B344" s="53">
        <v>3719460</v>
      </c>
      <c r="C344" s="53">
        <v>9460</v>
      </c>
      <c r="D344" s="53" t="s">
        <v>277</v>
      </c>
      <c r="E344" s="11" t="s">
        <v>176</v>
      </c>
      <c r="F344" s="57">
        <f t="shared" si="61"/>
        <v>0</v>
      </c>
      <c r="G344" s="4"/>
      <c r="H344" s="5"/>
      <c r="I344" s="5"/>
      <c r="J344" s="5"/>
      <c r="K344" s="57">
        <f t="shared" si="62"/>
        <v>0</v>
      </c>
      <c r="L344" s="57"/>
      <c r="M344" s="5"/>
      <c r="N344" s="5"/>
      <c r="O344" s="5"/>
      <c r="P344" s="5"/>
      <c r="Q344" s="57">
        <f t="shared" si="41"/>
        <v>0</v>
      </c>
    </row>
    <row r="345" spans="2:17" ht="75" hidden="1" customHeight="1" x14ac:dyDescent="0.25">
      <c r="B345" s="53">
        <v>3719480</v>
      </c>
      <c r="C345" s="53">
        <v>9480</v>
      </c>
      <c r="D345" s="53" t="s">
        <v>277</v>
      </c>
      <c r="E345" s="11" t="s">
        <v>177</v>
      </c>
      <c r="F345" s="57">
        <f t="shared" si="61"/>
        <v>0</v>
      </c>
      <c r="G345" s="4"/>
      <c r="H345" s="5"/>
      <c r="I345" s="5"/>
      <c r="J345" s="5"/>
      <c r="K345" s="57">
        <f t="shared" si="62"/>
        <v>0</v>
      </c>
      <c r="L345" s="57"/>
      <c r="M345" s="5"/>
      <c r="N345" s="5"/>
      <c r="O345" s="5"/>
      <c r="P345" s="5"/>
      <c r="Q345" s="57">
        <f t="shared" si="41"/>
        <v>0</v>
      </c>
    </row>
    <row r="346" spans="2:17" ht="55.2" x14ac:dyDescent="0.25">
      <c r="B346" s="204">
        <v>3719518</v>
      </c>
      <c r="C346" s="204">
        <v>9518</v>
      </c>
      <c r="D346" s="204" t="s">
        <v>277</v>
      </c>
      <c r="E346" s="205" t="s">
        <v>615</v>
      </c>
      <c r="F346" s="137">
        <f>G346+J346</f>
        <v>2515400</v>
      </c>
      <c r="G346" s="141">
        <v>2515400</v>
      </c>
      <c r="H346" s="138"/>
      <c r="I346" s="138"/>
      <c r="J346" s="138"/>
      <c r="K346" s="137">
        <f>M346+P346</f>
        <v>0</v>
      </c>
      <c r="L346" s="138"/>
      <c r="M346" s="138"/>
      <c r="N346" s="138"/>
      <c r="O346" s="138"/>
      <c r="P346" s="138"/>
      <c r="Q346" s="137">
        <f>F346+K346</f>
        <v>2515400</v>
      </c>
    </row>
    <row r="347" spans="2:17" ht="69" hidden="1" x14ac:dyDescent="0.25">
      <c r="B347" s="129">
        <v>3719500</v>
      </c>
      <c r="C347" s="129">
        <v>9500</v>
      </c>
      <c r="D347" s="154" t="s">
        <v>277</v>
      </c>
      <c r="E347" s="6" t="s">
        <v>178</v>
      </c>
      <c r="F347" s="57">
        <f t="shared" si="61"/>
        <v>0</v>
      </c>
      <c r="G347" s="4">
        <f>G348+I348</f>
        <v>0</v>
      </c>
      <c r="H347" s="5">
        <f>H348+H349</f>
        <v>0</v>
      </c>
      <c r="I347" s="5">
        <f>I348+I349</f>
        <v>0</v>
      </c>
      <c r="J347" s="5">
        <f>J348+J349</f>
        <v>0</v>
      </c>
      <c r="K347" s="57">
        <f t="shared" si="62"/>
        <v>0</v>
      </c>
      <c r="L347" s="5">
        <f>L348+L349</f>
        <v>0</v>
      </c>
      <c r="M347" s="5">
        <f>M348+M349</f>
        <v>0</v>
      </c>
      <c r="N347" s="5">
        <f>N348+N349</f>
        <v>0</v>
      </c>
      <c r="O347" s="5">
        <f>O348+O349</f>
        <v>0</v>
      </c>
      <c r="P347" s="5">
        <f>P348+P349</f>
        <v>0</v>
      </c>
      <c r="Q347" s="57">
        <f t="shared" ref="Q347:Q361" si="63">F347+K347</f>
        <v>0</v>
      </c>
    </row>
    <row r="348" spans="2:17" ht="62.25" hidden="1" customHeight="1" x14ac:dyDescent="0.25">
      <c r="B348" s="2">
        <v>3719510</v>
      </c>
      <c r="C348" s="2">
        <v>9510</v>
      </c>
      <c r="D348" s="2" t="s">
        <v>277</v>
      </c>
      <c r="E348" s="2" t="s">
        <v>179</v>
      </c>
      <c r="F348" s="57">
        <f t="shared" si="61"/>
        <v>0</v>
      </c>
      <c r="G348" s="4"/>
      <c r="H348" s="5"/>
      <c r="I348" s="5"/>
      <c r="J348" s="5"/>
      <c r="K348" s="57">
        <f t="shared" si="62"/>
        <v>0</v>
      </c>
      <c r="L348" s="57"/>
      <c r="M348" s="5"/>
      <c r="N348" s="5"/>
      <c r="O348" s="5"/>
      <c r="P348" s="5"/>
      <c r="Q348" s="57">
        <f t="shared" si="63"/>
        <v>0</v>
      </c>
    </row>
    <row r="349" spans="2:17" ht="116.25" hidden="1" customHeight="1" x14ac:dyDescent="0.25">
      <c r="B349" s="2">
        <v>3719540</v>
      </c>
      <c r="C349" s="2">
        <v>9540</v>
      </c>
      <c r="D349" s="2" t="s">
        <v>277</v>
      </c>
      <c r="E349" s="2" t="s">
        <v>42</v>
      </c>
      <c r="F349" s="57">
        <f t="shared" si="61"/>
        <v>0</v>
      </c>
      <c r="G349" s="4"/>
      <c r="H349" s="5"/>
      <c r="I349" s="5"/>
      <c r="J349" s="5"/>
      <c r="K349" s="57">
        <f t="shared" si="62"/>
        <v>0</v>
      </c>
      <c r="L349" s="57"/>
      <c r="M349" s="5"/>
      <c r="N349" s="5"/>
      <c r="O349" s="5"/>
      <c r="P349" s="5"/>
      <c r="Q349" s="57">
        <f t="shared" si="63"/>
        <v>0</v>
      </c>
    </row>
    <row r="350" spans="2:17" ht="69.75" hidden="1" customHeight="1" x14ac:dyDescent="0.25">
      <c r="B350" s="2">
        <v>3719620</v>
      </c>
      <c r="C350" s="2">
        <v>9620</v>
      </c>
      <c r="D350" s="2" t="s">
        <v>277</v>
      </c>
      <c r="E350" s="2" t="s">
        <v>180</v>
      </c>
      <c r="F350" s="57">
        <f t="shared" si="61"/>
        <v>0</v>
      </c>
      <c r="G350" s="4"/>
      <c r="H350" s="5"/>
      <c r="I350" s="5"/>
      <c r="J350" s="5"/>
      <c r="K350" s="57"/>
      <c r="L350" s="57"/>
      <c r="M350" s="5"/>
      <c r="N350" s="5"/>
      <c r="O350" s="5"/>
      <c r="P350" s="5"/>
      <c r="Q350" s="57">
        <f t="shared" si="63"/>
        <v>0</v>
      </c>
    </row>
    <row r="351" spans="2:17" ht="44.25" hidden="1" customHeight="1" x14ac:dyDescent="0.25">
      <c r="B351" s="253" t="s">
        <v>43</v>
      </c>
      <c r="C351" s="253"/>
      <c r="D351" s="253"/>
      <c r="E351" s="253"/>
      <c r="F351" s="57">
        <f t="shared" si="61"/>
        <v>0</v>
      </c>
      <c r="G351" s="54"/>
      <c r="H351" s="5"/>
      <c r="I351" s="5"/>
      <c r="J351" s="5"/>
      <c r="K351" s="57"/>
      <c r="L351" s="57"/>
      <c r="M351" s="5"/>
      <c r="N351" s="5"/>
      <c r="O351" s="5"/>
      <c r="P351" s="5"/>
      <c r="Q351" s="57">
        <f t="shared" si="63"/>
        <v>0</v>
      </c>
    </row>
    <row r="352" spans="2:17" ht="29.25" hidden="1" customHeight="1" x14ac:dyDescent="0.25">
      <c r="B352" s="253" t="s">
        <v>44</v>
      </c>
      <c r="C352" s="253"/>
      <c r="D352" s="253"/>
      <c r="E352" s="253"/>
      <c r="F352" s="57">
        <f t="shared" si="61"/>
        <v>0</v>
      </c>
      <c r="G352" s="54"/>
      <c r="H352" s="5"/>
      <c r="I352" s="5"/>
      <c r="J352" s="5"/>
      <c r="K352" s="57"/>
      <c r="L352" s="57"/>
      <c r="M352" s="5"/>
      <c r="N352" s="5"/>
      <c r="O352" s="5"/>
      <c r="P352" s="5"/>
      <c r="Q352" s="57">
        <f t="shared" si="63"/>
        <v>0</v>
      </c>
    </row>
    <row r="353" spans="2:17" ht="59.25" customHeight="1" x14ac:dyDescent="0.25">
      <c r="B353" s="178">
        <v>3719800</v>
      </c>
      <c r="C353" s="178">
        <v>9800</v>
      </c>
      <c r="D353" s="179" t="s">
        <v>277</v>
      </c>
      <c r="E353" s="206" t="s">
        <v>45</v>
      </c>
      <c r="F353" s="180">
        <f t="shared" si="61"/>
        <v>400000</v>
      </c>
      <c r="G353" s="181">
        <f>G354+G356+G362+G384+G355+G389</f>
        <v>400000</v>
      </c>
      <c r="H353" s="207">
        <f>H354+H356+H362+H384</f>
        <v>0</v>
      </c>
      <c r="I353" s="207">
        <f>I354+I356+I362+I384</f>
        <v>0</v>
      </c>
      <c r="J353" s="207">
        <f>J354+J356+J362+J384</f>
        <v>0</v>
      </c>
      <c r="K353" s="180">
        <f t="shared" si="62"/>
        <v>0</v>
      </c>
      <c r="L353" s="180">
        <f>L362</f>
        <v>0</v>
      </c>
      <c r="M353" s="207"/>
      <c r="N353" s="207">
        <f>N354+N356+N362+N384</f>
        <v>0</v>
      </c>
      <c r="O353" s="207">
        <f>O354+O356+O362+O384</f>
        <v>0</v>
      </c>
      <c r="P353" s="180">
        <f>P354+P356+P362+P384+P387</f>
        <v>0</v>
      </c>
      <c r="Q353" s="180">
        <f t="shared" si="63"/>
        <v>400000</v>
      </c>
    </row>
    <row r="354" spans="2:17" ht="54" hidden="1" customHeight="1" x14ac:dyDescent="0.25">
      <c r="B354" s="2">
        <v>3719800</v>
      </c>
      <c r="C354" s="2">
        <v>9800</v>
      </c>
      <c r="D354" s="1" t="s">
        <v>277</v>
      </c>
      <c r="E354" s="3" t="s">
        <v>97</v>
      </c>
      <c r="F354" s="57">
        <f t="shared" si="61"/>
        <v>0</v>
      </c>
      <c r="G354" s="4"/>
      <c r="H354" s="5"/>
      <c r="I354" s="5"/>
      <c r="J354" s="5"/>
      <c r="K354" s="57">
        <f t="shared" si="62"/>
        <v>0</v>
      </c>
      <c r="L354" s="57"/>
      <c r="M354" s="5"/>
      <c r="N354" s="5"/>
      <c r="O354" s="5"/>
      <c r="P354" s="5"/>
      <c r="Q354" s="57">
        <f t="shared" si="63"/>
        <v>0</v>
      </c>
    </row>
    <row r="355" spans="2:17" ht="15" hidden="1" customHeight="1" x14ac:dyDescent="0.25">
      <c r="B355" s="256" t="s">
        <v>606</v>
      </c>
      <c r="C355" s="257"/>
      <c r="D355" s="257"/>
      <c r="E355" s="258"/>
      <c r="F355" s="57">
        <f t="shared" si="61"/>
        <v>0</v>
      </c>
      <c r="G355" s="4"/>
      <c r="H355" s="5"/>
      <c r="I355" s="5"/>
      <c r="J355" s="5"/>
      <c r="K355" s="57"/>
      <c r="L355" s="57"/>
      <c r="M355" s="5"/>
      <c r="N355" s="5"/>
      <c r="O355" s="5"/>
      <c r="P355" s="5"/>
      <c r="Q355" s="57">
        <f t="shared" si="63"/>
        <v>0</v>
      </c>
    </row>
    <row r="356" spans="2:17" ht="15" hidden="1" customHeight="1" x14ac:dyDescent="0.25">
      <c r="B356" s="256" t="s">
        <v>98</v>
      </c>
      <c r="C356" s="257"/>
      <c r="D356" s="257"/>
      <c r="E356" s="258"/>
      <c r="F356" s="57">
        <f t="shared" si="61"/>
        <v>0</v>
      </c>
      <c r="G356" s="4">
        <f>G357+G358+G359</f>
        <v>0</v>
      </c>
      <c r="H356" s="5"/>
      <c r="I356" s="5"/>
      <c r="J356" s="5"/>
      <c r="K356" s="57">
        <f t="shared" ref="K356:K361" si="64">M356+P356</f>
        <v>0</v>
      </c>
      <c r="L356" s="57"/>
      <c r="M356" s="5"/>
      <c r="N356" s="5"/>
      <c r="O356" s="5"/>
      <c r="P356" s="5">
        <f>P357+P358+P359</f>
        <v>0</v>
      </c>
      <c r="Q356" s="57">
        <f t="shared" si="63"/>
        <v>0</v>
      </c>
    </row>
    <row r="357" spans="2:17" ht="18" hidden="1" customHeight="1" x14ac:dyDescent="0.25">
      <c r="B357" s="256" t="s">
        <v>274</v>
      </c>
      <c r="C357" s="257"/>
      <c r="D357" s="257"/>
      <c r="E357" s="258"/>
      <c r="F357" s="57">
        <f t="shared" si="61"/>
        <v>0</v>
      </c>
      <c r="G357" s="54"/>
      <c r="H357" s="55"/>
      <c r="I357" s="55"/>
      <c r="J357" s="55"/>
      <c r="K357" s="57">
        <f t="shared" si="64"/>
        <v>0</v>
      </c>
      <c r="L357" s="57"/>
      <c r="M357" s="55"/>
      <c r="N357" s="55"/>
      <c r="O357" s="55"/>
      <c r="P357" s="55"/>
      <c r="Q357" s="57">
        <f t="shared" si="63"/>
        <v>0</v>
      </c>
    </row>
    <row r="358" spans="2:17" ht="15" hidden="1" customHeight="1" x14ac:dyDescent="0.25">
      <c r="B358" s="256" t="s">
        <v>642</v>
      </c>
      <c r="C358" s="257"/>
      <c r="D358" s="257"/>
      <c r="E358" s="258"/>
      <c r="F358" s="57">
        <f t="shared" si="61"/>
        <v>0</v>
      </c>
      <c r="G358" s="54"/>
      <c r="H358" s="55"/>
      <c r="I358" s="55"/>
      <c r="J358" s="55"/>
      <c r="K358" s="57">
        <f t="shared" si="64"/>
        <v>0</v>
      </c>
      <c r="L358" s="57"/>
      <c r="M358" s="55"/>
      <c r="N358" s="55"/>
      <c r="O358" s="55"/>
      <c r="P358" s="55"/>
      <c r="Q358" s="57">
        <f t="shared" si="63"/>
        <v>0</v>
      </c>
    </row>
    <row r="359" spans="2:17" ht="15" hidden="1" customHeight="1" x14ac:dyDescent="0.25">
      <c r="B359" s="256" t="s">
        <v>99</v>
      </c>
      <c r="C359" s="257"/>
      <c r="D359" s="257"/>
      <c r="E359" s="258"/>
      <c r="F359" s="57">
        <f t="shared" si="61"/>
        <v>0</v>
      </c>
      <c r="G359" s="54"/>
      <c r="H359" s="55"/>
      <c r="I359" s="55"/>
      <c r="J359" s="55"/>
      <c r="K359" s="57">
        <f t="shared" si="64"/>
        <v>0</v>
      </c>
      <c r="L359" s="57"/>
      <c r="M359" s="55"/>
      <c r="N359" s="55"/>
      <c r="O359" s="55"/>
      <c r="P359" s="55"/>
      <c r="Q359" s="57">
        <f t="shared" si="63"/>
        <v>0</v>
      </c>
    </row>
    <row r="360" spans="2:17" ht="15.75" hidden="1" customHeight="1" x14ac:dyDescent="0.25">
      <c r="B360" s="256" t="s">
        <v>276</v>
      </c>
      <c r="C360" s="257"/>
      <c r="D360" s="257"/>
      <c r="E360" s="258"/>
      <c r="F360" s="57">
        <f t="shared" si="61"/>
        <v>0</v>
      </c>
      <c r="G360" s="54"/>
      <c r="H360" s="55"/>
      <c r="I360" s="55"/>
      <c r="J360" s="55"/>
      <c r="K360" s="57">
        <f t="shared" si="64"/>
        <v>0</v>
      </c>
      <c r="L360" s="57"/>
      <c r="M360" s="55"/>
      <c r="N360" s="55"/>
      <c r="O360" s="55"/>
      <c r="P360" s="55"/>
      <c r="Q360" s="57">
        <f t="shared" si="63"/>
        <v>0</v>
      </c>
    </row>
    <row r="361" spans="2:17" ht="41.4" hidden="1" x14ac:dyDescent="0.25">
      <c r="B361" s="2">
        <v>3719800</v>
      </c>
      <c r="C361" s="2">
        <v>9800</v>
      </c>
      <c r="D361" s="2" t="s">
        <v>277</v>
      </c>
      <c r="E361" s="2" t="s">
        <v>275</v>
      </c>
      <c r="F361" s="57">
        <f t="shared" si="61"/>
        <v>0</v>
      </c>
      <c r="G361" s="4"/>
      <c r="H361" s="5"/>
      <c r="I361" s="5"/>
      <c r="J361" s="5"/>
      <c r="K361" s="57">
        <f t="shared" si="64"/>
        <v>0</v>
      </c>
      <c r="L361" s="57"/>
      <c r="M361" s="5"/>
      <c r="N361" s="5"/>
      <c r="O361" s="5"/>
      <c r="P361" s="5"/>
      <c r="Q361" s="57">
        <f t="shared" si="63"/>
        <v>0</v>
      </c>
    </row>
    <row r="362" spans="2:17" ht="64.5" customHeight="1" x14ac:dyDescent="0.25">
      <c r="B362" s="10">
        <v>3719800</v>
      </c>
      <c r="C362" s="10">
        <v>9800</v>
      </c>
      <c r="D362" s="10" t="s">
        <v>277</v>
      </c>
      <c r="E362" s="112" t="s">
        <v>174</v>
      </c>
      <c r="F362" s="8">
        <f>F364+F365+F366+F367+F368+F369+F370+F371+F373+F375+F376+F377+F378+F379+F380+F381+F382+F383+F374</f>
        <v>400000</v>
      </c>
      <c r="G362" s="109">
        <f>G364+G365+G366+G367+G368+G369+G370+G371+G373+G375+G376+G377+G378+G379+G380+G381+G382+G383+G374+G363+G372</f>
        <v>400000</v>
      </c>
      <c r="H362" s="9"/>
      <c r="I362" s="9"/>
      <c r="J362" s="9"/>
      <c r="K362" s="8">
        <f>K364+K365+K366+K367+K368+K369+K370+K371+K373+K375+K376+K377+K378+K379+K380+K381+K382+K383+K374+500-500+K363</f>
        <v>0</v>
      </c>
      <c r="L362" s="9">
        <f>L363</f>
        <v>0</v>
      </c>
      <c r="M362" s="9">
        <f>M364+M365+M366+M367+M368+M369+M370+M371+M373+M375+M376+M377+M378+M379+M380+M381+M382+M383+M374</f>
        <v>0</v>
      </c>
      <c r="N362" s="9">
        <f>N364+N365+N366+N367+N368+N369+N370+N371+N373+N375+N376+N377+N378+N379+N380+N381+N382+N383+N374</f>
        <v>0</v>
      </c>
      <c r="O362" s="9">
        <f>O364+O365+O366+O367+O368+O369+O370+O371+O373+O375+O376+O377+O378+O379+O380+O381+O382+O383+O374</f>
        <v>0</v>
      </c>
      <c r="P362" s="9">
        <f>P363</f>
        <v>0</v>
      </c>
      <c r="Q362" s="144">
        <f>K362+F362</f>
        <v>400000</v>
      </c>
    </row>
    <row r="363" spans="2:17" ht="13.8" hidden="1" x14ac:dyDescent="0.25">
      <c r="B363" s="253" t="s">
        <v>613</v>
      </c>
      <c r="C363" s="253"/>
      <c r="D363" s="253"/>
      <c r="E363" s="253"/>
      <c r="F363" s="55">
        <f>G363</f>
        <v>0</v>
      </c>
      <c r="G363" s="54"/>
      <c r="H363" s="55"/>
      <c r="I363" s="55"/>
      <c r="J363" s="55"/>
      <c r="K363" s="55">
        <f>P363</f>
        <v>0</v>
      </c>
      <c r="L363" s="55"/>
      <c r="M363" s="55"/>
      <c r="N363" s="55"/>
      <c r="O363" s="55"/>
      <c r="P363" s="55"/>
      <c r="Q363" s="58">
        <f t="shared" ref="Q363:Q383" si="65">K363+F363</f>
        <v>0</v>
      </c>
    </row>
    <row r="364" spans="2:17" ht="15" hidden="1" customHeight="1" x14ac:dyDescent="0.25">
      <c r="B364" s="253" t="s">
        <v>46</v>
      </c>
      <c r="C364" s="253"/>
      <c r="D364" s="253"/>
      <c r="E364" s="253"/>
      <c r="F364" s="55">
        <f t="shared" ref="F364:F383" si="66">G364</f>
        <v>0</v>
      </c>
      <c r="G364" s="54"/>
      <c r="H364" s="55"/>
      <c r="I364" s="55"/>
      <c r="J364" s="55"/>
      <c r="K364" s="55">
        <f>P364</f>
        <v>0</v>
      </c>
      <c r="L364" s="55"/>
      <c r="M364" s="55"/>
      <c r="N364" s="55"/>
      <c r="O364" s="55"/>
      <c r="P364" s="55"/>
      <c r="Q364" s="58">
        <f t="shared" si="65"/>
        <v>0</v>
      </c>
    </row>
    <row r="365" spans="2:17" ht="15" hidden="1" customHeight="1" x14ac:dyDescent="0.25">
      <c r="B365" s="253" t="s">
        <v>47</v>
      </c>
      <c r="C365" s="253"/>
      <c r="D365" s="253"/>
      <c r="E365" s="253"/>
      <c r="F365" s="55">
        <f t="shared" si="66"/>
        <v>0</v>
      </c>
      <c r="G365" s="54"/>
      <c r="H365" s="55"/>
      <c r="I365" s="55"/>
      <c r="J365" s="55"/>
      <c r="K365" s="87">
        <f>P365</f>
        <v>0</v>
      </c>
      <c r="L365" s="87"/>
      <c r="M365" s="55"/>
      <c r="N365" s="55"/>
      <c r="O365" s="55"/>
      <c r="P365" s="88"/>
      <c r="Q365" s="58">
        <f t="shared" si="65"/>
        <v>0</v>
      </c>
    </row>
    <row r="366" spans="2:17" ht="15" hidden="1" customHeight="1" x14ac:dyDescent="0.25">
      <c r="B366" s="253" t="s">
        <v>48</v>
      </c>
      <c r="C366" s="253"/>
      <c r="D366" s="253"/>
      <c r="E366" s="253"/>
      <c r="F366" s="55">
        <f t="shared" si="66"/>
        <v>0</v>
      </c>
      <c r="G366" s="54"/>
      <c r="H366" s="55"/>
      <c r="I366" s="55"/>
      <c r="J366" s="55"/>
      <c r="K366" s="55">
        <f>P366</f>
        <v>0</v>
      </c>
      <c r="L366" s="55"/>
      <c r="M366" s="55"/>
      <c r="N366" s="55"/>
      <c r="O366" s="55"/>
      <c r="P366" s="55"/>
      <c r="Q366" s="58">
        <f t="shared" si="65"/>
        <v>0</v>
      </c>
    </row>
    <row r="367" spans="2:17" ht="15" hidden="1" customHeight="1" x14ac:dyDescent="0.25">
      <c r="B367" s="253" t="s">
        <v>626</v>
      </c>
      <c r="C367" s="253"/>
      <c r="D367" s="253"/>
      <c r="E367" s="253"/>
      <c r="F367" s="55">
        <f t="shared" si="66"/>
        <v>0</v>
      </c>
      <c r="G367" s="54"/>
      <c r="H367" s="55"/>
      <c r="I367" s="55"/>
      <c r="J367" s="55"/>
      <c r="K367" s="55">
        <f t="shared" ref="K367:K385" si="67">P367</f>
        <v>0</v>
      </c>
      <c r="L367" s="55"/>
      <c r="M367" s="55"/>
      <c r="N367" s="55"/>
      <c r="O367" s="55"/>
      <c r="P367" s="55"/>
      <c r="Q367" s="58">
        <f t="shared" si="65"/>
        <v>0</v>
      </c>
    </row>
    <row r="368" spans="2:17" ht="15" hidden="1" customHeight="1" x14ac:dyDescent="0.25">
      <c r="B368" s="253" t="s">
        <v>653</v>
      </c>
      <c r="C368" s="253"/>
      <c r="D368" s="253"/>
      <c r="E368" s="253"/>
      <c r="F368" s="55">
        <f t="shared" si="66"/>
        <v>0</v>
      </c>
      <c r="G368" s="54"/>
      <c r="H368" s="55"/>
      <c r="I368" s="55"/>
      <c r="J368" s="55"/>
      <c r="K368" s="55">
        <f t="shared" si="67"/>
        <v>0</v>
      </c>
      <c r="L368" s="55"/>
      <c r="M368" s="55"/>
      <c r="N368" s="55"/>
      <c r="O368" s="55"/>
      <c r="P368" s="55"/>
      <c r="Q368" s="58">
        <f t="shared" si="65"/>
        <v>0</v>
      </c>
    </row>
    <row r="369" spans="2:17" ht="15" hidden="1" customHeight="1" x14ac:dyDescent="0.25">
      <c r="B369" s="253" t="s">
        <v>641</v>
      </c>
      <c r="C369" s="253"/>
      <c r="D369" s="253"/>
      <c r="E369" s="253"/>
      <c r="F369" s="55">
        <f t="shared" si="66"/>
        <v>0</v>
      </c>
      <c r="G369" s="54"/>
      <c r="H369" s="55"/>
      <c r="I369" s="55"/>
      <c r="J369" s="55"/>
      <c r="K369" s="55">
        <f t="shared" si="67"/>
        <v>0</v>
      </c>
      <c r="L369" s="55"/>
      <c r="M369" s="55"/>
      <c r="N369" s="55"/>
      <c r="O369" s="55"/>
      <c r="P369" s="55"/>
      <c r="Q369" s="58">
        <f t="shared" si="65"/>
        <v>0</v>
      </c>
    </row>
    <row r="370" spans="2:17" ht="15" hidden="1" customHeight="1" x14ac:dyDescent="0.25">
      <c r="B370" s="253" t="s">
        <v>311</v>
      </c>
      <c r="C370" s="253"/>
      <c r="D370" s="253"/>
      <c r="E370" s="253"/>
      <c r="F370" s="55">
        <f t="shared" si="66"/>
        <v>0</v>
      </c>
      <c r="G370" s="54"/>
      <c r="H370" s="55"/>
      <c r="I370" s="55"/>
      <c r="J370" s="55"/>
      <c r="K370" s="55">
        <f t="shared" si="67"/>
        <v>0</v>
      </c>
      <c r="L370" s="55"/>
      <c r="M370" s="55"/>
      <c r="N370" s="55"/>
      <c r="O370" s="55"/>
      <c r="P370" s="55"/>
      <c r="Q370" s="58">
        <f t="shared" si="65"/>
        <v>0</v>
      </c>
    </row>
    <row r="371" spans="2:17" ht="15" hidden="1" customHeight="1" x14ac:dyDescent="0.25">
      <c r="B371" s="253" t="s">
        <v>52</v>
      </c>
      <c r="C371" s="253"/>
      <c r="D371" s="253"/>
      <c r="E371" s="253"/>
      <c r="F371" s="55">
        <f t="shared" si="66"/>
        <v>0</v>
      </c>
      <c r="G371" s="54"/>
      <c r="H371" s="55"/>
      <c r="I371" s="55"/>
      <c r="J371" s="55"/>
      <c r="K371" s="55">
        <f t="shared" si="67"/>
        <v>0</v>
      </c>
      <c r="L371" s="55"/>
      <c r="M371" s="55"/>
      <c r="N371" s="55"/>
      <c r="O371" s="55"/>
      <c r="P371" s="55"/>
      <c r="Q371" s="58">
        <f t="shared" si="65"/>
        <v>0</v>
      </c>
    </row>
    <row r="372" spans="2:17" ht="15" hidden="1" customHeight="1" x14ac:dyDescent="0.25">
      <c r="B372" s="256" t="s">
        <v>623</v>
      </c>
      <c r="C372" s="257"/>
      <c r="D372" s="257"/>
      <c r="E372" s="258"/>
      <c r="F372" s="55">
        <f t="shared" si="66"/>
        <v>0</v>
      </c>
      <c r="G372" s="54"/>
      <c r="H372" s="55"/>
      <c r="I372" s="55"/>
      <c r="J372" s="55"/>
      <c r="K372" s="55"/>
      <c r="L372" s="55"/>
      <c r="M372" s="55"/>
      <c r="N372" s="55"/>
      <c r="O372" s="55"/>
      <c r="P372" s="55"/>
      <c r="Q372" s="58">
        <f t="shared" si="65"/>
        <v>0</v>
      </c>
    </row>
    <row r="373" spans="2:17" ht="15" hidden="1" customHeight="1" x14ac:dyDescent="0.25">
      <c r="B373" s="253" t="s">
        <v>53</v>
      </c>
      <c r="C373" s="253"/>
      <c r="D373" s="253"/>
      <c r="E373" s="253"/>
      <c r="F373" s="55">
        <f t="shared" si="66"/>
        <v>0</v>
      </c>
      <c r="G373" s="54"/>
      <c r="H373" s="55"/>
      <c r="I373" s="55"/>
      <c r="J373" s="55"/>
      <c r="K373" s="55">
        <f t="shared" si="67"/>
        <v>0</v>
      </c>
      <c r="L373" s="55"/>
      <c r="M373" s="55"/>
      <c r="N373" s="55"/>
      <c r="O373" s="55"/>
      <c r="P373" s="55"/>
      <c r="Q373" s="58">
        <f t="shared" si="65"/>
        <v>0</v>
      </c>
    </row>
    <row r="374" spans="2:17" ht="15" hidden="1" customHeight="1" x14ac:dyDescent="0.25">
      <c r="B374" s="253" t="s">
        <v>54</v>
      </c>
      <c r="C374" s="253"/>
      <c r="D374" s="253"/>
      <c r="E374" s="253"/>
      <c r="F374" s="55">
        <f t="shared" si="66"/>
        <v>0</v>
      </c>
      <c r="G374" s="54"/>
      <c r="H374" s="55"/>
      <c r="I374" s="55"/>
      <c r="J374" s="55"/>
      <c r="K374" s="55">
        <f t="shared" si="67"/>
        <v>0</v>
      </c>
      <c r="L374" s="55"/>
      <c r="M374" s="55"/>
      <c r="N374" s="55"/>
      <c r="O374" s="55"/>
      <c r="P374" s="55"/>
      <c r="Q374" s="58">
        <f t="shared" si="65"/>
        <v>0</v>
      </c>
    </row>
    <row r="375" spans="2:17" ht="15" hidden="1" customHeight="1" x14ac:dyDescent="0.25">
      <c r="B375" s="253" t="s">
        <v>55</v>
      </c>
      <c r="C375" s="253"/>
      <c r="D375" s="253"/>
      <c r="E375" s="253"/>
      <c r="F375" s="55">
        <f t="shared" si="66"/>
        <v>0</v>
      </c>
      <c r="G375" s="54"/>
      <c r="H375" s="55"/>
      <c r="I375" s="55"/>
      <c r="J375" s="55"/>
      <c r="K375" s="55">
        <f t="shared" si="67"/>
        <v>0</v>
      </c>
      <c r="L375" s="55"/>
      <c r="M375" s="55"/>
      <c r="N375" s="55"/>
      <c r="O375" s="55"/>
      <c r="P375" s="55"/>
      <c r="Q375" s="58">
        <f t="shared" si="65"/>
        <v>0</v>
      </c>
    </row>
    <row r="376" spans="2:17" ht="15" hidden="1" customHeight="1" x14ac:dyDescent="0.25">
      <c r="B376" s="253" t="s">
        <v>56</v>
      </c>
      <c r="C376" s="253"/>
      <c r="D376" s="253"/>
      <c r="E376" s="253"/>
      <c r="F376" s="55">
        <f t="shared" si="66"/>
        <v>0</v>
      </c>
      <c r="G376" s="54"/>
      <c r="H376" s="55"/>
      <c r="I376" s="55"/>
      <c r="J376" s="55"/>
      <c r="K376" s="55">
        <f t="shared" si="67"/>
        <v>0</v>
      </c>
      <c r="L376" s="55"/>
      <c r="M376" s="55"/>
      <c r="N376" s="55"/>
      <c r="O376" s="55"/>
      <c r="P376" s="55"/>
      <c r="Q376" s="58">
        <f t="shared" si="65"/>
        <v>0</v>
      </c>
    </row>
    <row r="377" spans="2:17" ht="15" hidden="1" customHeight="1" x14ac:dyDescent="0.25">
      <c r="B377" s="253" t="s">
        <v>154</v>
      </c>
      <c r="C377" s="253"/>
      <c r="D377" s="253"/>
      <c r="E377" s="253"/>
      <c r="F377" s="55">
        <f t="shared" si="66"/>
        <v>0</v>
      </c>
      <c r="G377" s="54"/>
      <c r="H377" s="55"/>
      <c r="I377" s="55"/>
      <c r="J377" s="55"/>
      <c r="K377" s="55">
        <f t="shared" si="67"/>
        <v>0</v>
      </c>
      <c r="L377" s="55"/>
      <c r="M377" s="55"/>
      <c r="N377" s="55"/>
      <c r="O377" s="55"/>
      <c r="P377" s="55"/>
      <c r="Q377" s="58">
        <f t="shared" si="65"/>
        <v>0</v>
      </c>
    </row>
    <row r="378" spans="2:17" ht="15" hidden="1" customHeight="1" x14ac:dyDescent="0.25">
      <c r="B378" s="264" t="s">
        <v>57</v>
      </c>
      <c r="C378" s="264"/>
      <c r="D378" s="264"/>
      <c r="E378" s="264"/>
      <c r="F378" s="55">
        <f t="shared" si="66"/>
        <v>0</v>
      </c>
      <c r="G378" s="54"/>
      <c r="H378" s="55"/>
      <c r="I378" s="55"/>
      <c r="J378" s="55"/>
      <c r="K378" s="55">
        <f t="shared" si="67"/>
        <v>0</v>
      </c>
      <c r="L378" s="55"/>
      <c r="M378" s="55"/>
      <c r="N378" s="55"/>
      <c r="O378" s="55"/>
      <c r="P378" s="55"/>
      <c r="Q378" s="58">
        <f t="shared" si="65"/>
        <v>0</v>
      </c>
    </row>
    <row r="379" spans="2:17" ht="19.5" hidden="1" customHeight="1" x14ac:dyDescent="0.25">
      <c r="B379" s="253" t="s">
        <v>494</v>
      </c>
      <c r="C379" s="253"/>
      <c r="D379" s="253"/>
      <c r="E379" s="253"/>
      <c r="F379" s="55">
        <f t="shared" si="66"/>
        <v>0</v>
      </c>
      <c r="G379" s="54"/>
      <c r="H379" s="55"/>
      <c r="I379" s="55"/>
      <c r="J379" s="55"/>
      <c r="K379" s="55">
        <f t="shared" si="67"/>
        <v>0</v>
      </c>
      <c r="L379" s="55"/>
      <c r="M379" s="55"/>
      <c r="N379" s="55"/>
      <c r="O379" s="55"/>
      <c r="P379" s="55"/>
      <c r="Q379" s="58">
        <f t="shared" si="65"/>
        <v>0</v>
      </c>
    </row>
    <row r="380" spans="2:17" ht="15" hidden="1" customHeight="1" x14ac:dyDescent="0.25">
      <c r="B380" s="253" t="s">
        <v>58</v>
      </c>
      <c r="C380" s="253"/>
      <c r="D380" s="253"/>
      <c r="E380" s="253"/>
      <c r="F380" s="55">
        <f t="shared" si="66"/>
        <v>0</v>
      </c>
      <c r="G380" s="54"/>
      <c r="H380" s="55"/>
      <c r="I380" s="55"/>
      <c r="J380" s="55"/>
      <c r="K380" s="55">
        <f t="shared" si="67"/>
        <v>0</v>
      </c>
      <c r="L380" s="55"/>
      <c r="M380" s="55"/>
      <c r="N380" s="55"/>
      <c r="O380" s="55"/>
      <c r="P380" s="55"/>
      <c r="Q380" s="58">
        <f t="shared" si="65"/>
        <v>0</v>
      </c>
    </row>
    <row r="381" spans="2:17" ht="15" hidden="1" customHeight="1" x14ac:dyDescent="0.25">
      <c r="B381" s="253" t="s">
        <v>612</v>
      </c>
      <c r="C381" s="253"/>
      <c r="D381" s="253"/>
      <c r="E381" s="253"/>
      <c r="F381" s="55">
        <f t="shared" si="66"/>
        <v>0</v>
      </c>
      <c r="G381" s="54"/>
      <c r="H381" s="55"/>
      <c r="I381" s="55"/>
      <c r="J381" s="55"/>
      <c r="K381" s="55">
        <f t="shared" si="67"/>
        <v>0</v>
      </c>
      <c r="L381" s="55"/>
      <c r="M381" s="55"/>
      <c r="N381" s="55"/>
      <c r="O381" s="55"/>
      <c r="P381" s="55"/>
      <c r="Q381" s="58">
        <f t="shared" si="65"/>
        <v>0</v>
      </c>
    </row>
    <row r="382" spans="2:17" ht="15" hidden="1" customHeight="1" x14ac:dyDescent="0.25">
      <c r="B382" s="253" t="s">
        <v>616</v>
      </c>
      <c r="C382" s="253"/>
      <c r="D382" s="253"/>
      <c r="E382" s="253"/>
      <c r="F382" s="55">
        <f t="shared" si="66"/>
        <v>0</v>
      </c>
      <c r="G382" s="54"/>
      <c r="H382" s="55"/>
      <c r="I382" s="55"/>
      <c r="J382" s="55"/>
      <c r="K382" s="55">
        <f t="shared" si="67"/>
        <v>0</v>
      </c>
      <c r="L382" s="55"/>
      <c r="M382" s="55"/>
      <c r="N382" s="55"/>
      <c r="O382" s="55"/>
      <c r="P382" s="55"/>
      <c r="Q382" s="58">
        <f t="shared" si="65"/>
        <v>0</v>
      </c>
    </row>
    <row r="383" spans="2:17" ht="15" customHeight="1" x14ac:dyDescent="0.25">
      <c r="B383" s="297" t="s">
        <v>663</v>
      </c>
      <c r="C383" s="297"/>
      <c r="D383" s="297"/>
      <c r="E383" s="297"/>
      <c r="F383" s="163">
        <f t="shared" si="66"/>
        <v>400000</v>
      </c>
      <c r="G383" s="177">
        <v>400000</v>
      </c>
      <c r="H383" s="163"/>
      <c r="I383" s="163"/>
      <c r="J383" s="163"/>
      <c r="K383" s="163">
        <f t="shared" si="67"/>
        <v>0</v>
      </c>
      <c r="L383" s="163"/>
      <c r="M383" s="163"/>
      <c r="N383" s="163"/>
      <c r="O383" s="163"/>
      <c r="P383" s="163"/>
      <c r="Q383" s="161">
        <f t="shared" si="65"/>
        <v>400000</v>
      </c>
    </row>
    <row r="384" spans="2:17" ht="13.8" hidden="1" x14ac:dyDescent="0.25">
      <c r="B384" s="130">
        <v>3719800</v>
      </c>
      <c r="C384" s="130">
        <v>9800</v>
      </c>
      <c r="D384" s="130" t="s">
        <v>277</v>
      </c>
      <c r="E384" s="130" t="s">
        <v>59</v>
      </c>
      <c r="F384" s="89">
        <f>G384</f>
        <v>0</v>
      </c>
      <c r="G384" s="7">
        <f>G385</f>
        <v>0</v>
      </c>
      <c r="H384" s="5"/>
      <c r="I384" s="5"/>
      <c r="J384" s="5"/>
      <c r="K384" s="57">
        <f t="shared" si="67"/>
        <v>0</v>
      </c>
      <c r="L384" s="57"/>
      <c r="M384" s="5"/>
      <c r="N384" s="5"/>
      <c r="O384" s="5"/>
      <c r="P384" s="57">
        <f>P385</f>
        <v>0</v>
      </c>
      <c r="Q384" s="58">
        <f>K384+F384</f>
        <v>0</v>
      </c>
    </row>
    <row r="385" spans="2:17" ht="15" hidden="1" customHeight="1" x14ac:dyDescent="0.25">
      <c r="B385" s="253" t="s">
        <v>60</v>
      </c>
      <c r="C385" s="253"/>
      <c r="D385" s="253"/>
      <c r="E385" s="253"/>
      <c r="F385" s="57">
        <f>G385</f>
        <v>0</v>
      </c>
      <c r="G385" s="4"/>
      <c r="H385" s="5"/>
      <c r="I385" s="5"/>
      <c r="J385" s="5"/>
      <c r="K385" s="57">
        <f t="shared" si="67"/>
        <v>0</v>
      </c>
      <c r="L385" s="57"/>
      <c r="M385" s="5"/>
      <c r="N385" s="5"/>
      <c r="O385" s="5"/>
      <c r="P385" s="5"/>
      <c r="Q385" s="58">
        <f>K385+F385</f>
        <v>0</v>
      </c>
    </row>
    <row r="386" spans="2:17" ht="13.8" hidden="1" x14ac:dyDescent="0.25">
      <c r="B386" s="130">
        <v>3719800</v>
      </c>
      <c r="C386" s="130">
        <v>9800</v>
      </c>
      <c r="D386" s="130" t="s">
        <v>277</v>
      </c>
      <c r="E386" s="130" t="s">
        <v>173</v>
      </c>
      <c r="F386" s="57">
        <f t="shared" ref="F386:F409" si="68">G386</f>
        <v>0</v>
      </c>
      <c r="G386" s="4"/>
      <c r="H386" s="5"/>
      <c r="I386" s="5"/>
      <c r="J386" s="5"/>
      <c r="K386" s="57">
        <f>K387+K388</f>
        <v>0</v>
      </c>
      <c r="L386" s="57"/>
      <c r="M386" s="57">
        <f>M387+M388</f>
        <v>0</v>
      </c>
      <c r="N386" s="5"/>
      <c r="O386" s="5"/>
      <c r="P386" s="57">
        <f>P387+P388</f>
        <v>0</v>
      </c>
      <c r="Q386" s="57">
        <f>Q387+Q388</f>
        <v>0</v>
      </c>
    </row>
    <row r="387" spans="2:17" ht="15" hidden="1" customHeight="1" x14ac:dyDescent="0.25">
      <c r="B387" s="253" t="s">
        <v>310</v>
      </c>
      <c r="C387" s="253"/>
      <c r="D387" s="253"/>
      <c r="E387" s="253"/>
      <c r="F387" s="57">
        <f t="shared" si="68"/>
        <v>0</v>
      </c>
      <c r="G387" s="4"/>
      <c r="H387" s="5"/>
      <c r="I387" s="5"/>
      <c r="J387" s="5"/>
      <c r="K387" s="57">
        <f>P387</f>
        <v>0</v>
      </c>
      <c r="L387" s="57"/>
      <c r="M387" s="55"/>
      <c r="N387" s="55"/>
      <c r="O387" s="55"/>
      <c r="P387" s="55"/>
      <c r="Q387" s="58">
        <f>K387+F387</f>
        <v>0</v>
      </c>
    </row>
    <row r="388" spans="2:17" ht="15" hidden="1" customHeight="1" x14ac:dyDescent="0.25">
      <c r="B388" s="253" t="s">
        <v>61</v>
      </c>
      <c r="C388" s="253"/>
      <c r="D388" s="253"/>
      <c r="E388" s="253"/>
      <c r="F388" s="57">
        <f t="shared" si="68"/>
        <v>0</v>
      </c>
      <c r="G388" s="4"/>
      <c r="H388" s="5"/>
      <c r="I388" s="5"/>
      <c r="J388" s="5"/>
      <c r="K388" s="57">
        <f>P388</f>
        <v>0</v>
      </c>
      <c r="L388" s="57"/>
      <c r="M388" s="5"/>
      <c r="N388" s="5"/>
      <c r="O388" s="5"/>
      <c r="P388" s="5"/>
      <c r="Q388" s="58">
        <f>K388+F388</f>
        <v>0</v>
      </c>
    </row>
    <row r="389" spans="2:17" ht="69" hidden="1" x14ac:dyDescent="0.25">
      <c r="B389" s="130">
        <v>3719800</v>
      </c>
      <c r="C389" s="130">
        <v>9800</v>
      </c>
      <c r="D389" s="130" t="s">
        <v>277</v>
      </c>
      <c r="E389" s="2" t="s">
        <v>62</v>
      </c>
      <c r="F389" s="57">
        <f t="shared" si="68"/>
        <v>0</v>
      </c>
      <c r="G389" s="4">
        <f>SUM(G390:G408)</f>
        <v>0</v>
      </c>
      <c r="H389" s="5"/>
      <c r="I389" s="5"/>
      <c r="J389" s="5"/>
      <c r="K389" s="57">
        <f t="shared" ref="K389:P389" si="69">SUM(K390:K405)</f>
        <v>0</v>
      </c>
      <c r="L389" s="57"/>
      <c r="M389" s="57">
        <f t="shared" si="69"/>
        <v>0</v>
      </c>
      <c r="N389" s="5">
        <f t="shared" si="69"/>
        <v>0</v>
      </c>
      <c r="O389" s="5">
        <f t="shared" si="69"/>
        <v>0</v>
      </c>
      <c r="P389" s="57">
        <f t="shared" si="69"/>
        <v>0</v>
      </c>
      <c r="Q389" s="57">
        <f>SUM(Q390:Q408)</f>
        <v>0</v>
      </c>
    </row>
    <row r="390" spans="2:17" ht="31.5" hidden="1" customHeight="1" x14ac:dyDescent="0.25">
      <c r="B390" s="253" t="s">
        <v>511</v>
      </c>
      <c r="C390" s="253"/>
      <c r="D390" s="253"/>
      <c r="E390" s="253"/>
      <c r="F390" s="57">
        <f t="shared" si="68"/>
        <v>0</v>
      </c>
      <c r="G390" s="90"/>
      <c r="H390" s="55"/>
      <c r="I390" s="55"/>
      <c r="J390" s="55"/>
      <c r="K390" s="57"/>
      <c r="L390" s="57"/>
      <c r="M390" s="55"/>
      <c r="N390" s="55"/>
      <c r="O390" s="55"/>
      <c r="P390" s="55"/>
      <c r="Q390" s="57">
        <f t="shared" ref="Q390:Q408" si="70">K390+F390</f>
        <v>0</v>
      </c>
    </row>
    <row r="391" spans="2:17" ht="33.75" hidden="1" customHeight="1" x14ac:dyDescent="0.25">
      <c r="B391" s="253" t="s">
        <v>512</v>
      </c>
      <c r="C391" s="253"/>
      <c r="D391" s="253"/>
      <c r="E391" s="253"/>
      <c r="F391" s="57">
        <f t="shared" si="68"/>
        <v>0</v>
      </c>
      <c r="G391" s="90"/>
      <c r="H391" s="55"/>
      <c r="I391" s="55"/>
      <c r="J391" s="55"/>
      <c r="K391" s="57"/>
      <c r="L391" s="57"/>
      <c r="M391" s="55"/>
      <c r="N391" s="55"/>
      <c r="O391" s="55"/>
      <c r="P391" s="55"/>
      <c r="Q391" s="57">
        <f t="shared" si="70"/>
        <v>0</v>
      </c>
    </row>
    <row r="392" spans="2:17" ht="33.75" hidden="1" customHeight="1" x14ac:dyDescent="0.25">
      <c r="B392" s="253" t="s">
        <v>513</v>
      </c>
      <c r="C392" s="253"/>
      <c r="D392" s="253"/>
      <c r="E392" s="253"/>
      <c r="F392" s="57">
        <f t="shared" si="68"/>
        <v>0</v>
      </c>
      <c r="G392" s="90"/>
      <c r="H392" s="55"/>
      <c r="I392" s="55"/>
      <c r="J392" s="55"/>
      <c r="K392" s="57"/>
      <c r="L392" s="57"/>
      <c r="M392" s="55"/>
      <c r="N392" s="55"/>
      <c r="O392" s="55"/>
      <c r="P392" s="55"/>
      <c r="Q392" s="57">
        <f t="shared" si="70"/>
        <v>0</v>
      </c>
    </row>
    <row r="393" spans="2:17" ht="33.75" hidden="1" customHeight="1" x14ac:dyDescent="0.25">
      <c r="B393" s="253" t="s">
        <v>514</v>
      </c>
      <c r="C393" s="253"/>
      <c r="D393" s="253"/>
      <c r="E393" s="253"/>
      <c r="F393" s="57">
        <f t="shared" si="68"/>
        <v>0</v>
      </c>
      <c r="G393" s="90"/>
      <c r="H393" s="5"/>
      <c r="I393" s="5"/>
      <c r="J393" s="5"/>
      <c r="K393" s="57"/>
      <c r="L393" s="57"/>
      <c r="M393" s="5"/>
      <c r="N393" s="5"/>
      <c r="O393" s="5"/>
      <c r="P393" s="5"/>
      <c r="Q393" s="57">
        <f t="shared" si="70"/>
        <v>0</v>
      </c>
    </row>
    <row r="394" spans="2:17" ht="42.75" hidden="1" customHeight="1" x14ac:dyDescent="0.25">
      <c r="B394" s="253" t="s">
        <v>515</v>
      </c>
      <c r="C394" s="253"/>
      <c r="D394" s="253"/>
      <c r="E394" s="253"/>
      <c r="F394" s="57">
        <f t="shared" si="68"/>
        <v>0</v>
      </c>
      <c r="G394" s="90"/>
      <c r="H394" s="5"/>
      <c r="I394" s="5"/>
      <c r="J394" s="5"/>
      <c r="K394" s="57"/>
      <c r="L394" s="57"/>
      <c r="M394" s="5"/>
      <c r="N394" s="5"/>
      <c r="O394" s="5"/>
      <c r="P394" s="5"/>
      <c r="Q394" s="57">
        <f t="shared" si="70"/>
        <v>0</v>
      </c>
    </row>
    <row r="395" spans="2:17" ht="34.5" hidden="1" customHeight="1" x14ac:dyDescent="0.25">
      <c r="B395" s="253" t="s">
        <v>516</v>
      </c>
      <c r="C395" s="253"/>
      <c r="D395" s="253"/>
      <c r="E395" s="253"/>
      <c r="F395" s="57">
        <f t="shared" si="68"/>
        <v>0</v>
      </c>
      <c r="G395" s="90"/>
      <c r="H395" s="55"/>
      <c r="I395" s="55"/>
      <c r="J395" s="55"/>
      <c r="K395" s="57"/>
      <c r="L395" s="57"/>
      <c r="M395" s="55"/>
      <c r="N395" s="55"/>
      <c r="O395" s="55"/>
      <c r="P395" s="55"/>
      <c r="Q395" s="57">
        <f t="shared" si="70"/>
        <v>0</v>
      </c>
    </row>
    <row r="396" spans="2:17" ht="38.25" hidden="1" customHeight="1" x14ac:dyDescent="0.25">
      <c r="B396" s="253" t="s">
        <v>517</v>
      </c>
      <c r="C396" s="253"/>
      <c r="D396" s="253"/>
      <c r="E396" s="253"/>
      <c r="F396" s="57">
        <f t="shared" si="68"/>
        <v>0</v>
      </c>
      <c r="G396" s="90"/>
      <c r="H396" s="55"/>
      <c r="I396" s="55"/>
      <c r="J396" s="55"/>
      <c r="K396" s="57"/>
      <c r="L396" s="57"/>
      <c r="M396" s="55"/>
      <c r="N396" s="55"/>
      <c r="O396" s="55"/>
      <c r="P396" s="55"/>
      <c r="Q396" s="57">
        <f t="shared" si="70"/>
        <v>0</v>
      </c>
    </row>
    <row r="397" spans="2:17" ht="32.25" hidden="1" customHeight="1" x14ac:dyDescent="0.25">
      <c r="B397" s="253" t="s">
        <v>518</v>
      </c>
      <c r="C397" s="253"/>
      <c r="D397" s="253"/>
      <c r="E397" s="253"/>
      <c r="F397" s="57">
        <f t="shared" si="68"/>
        <v>0</v>
      </c>
      <c r="G397" s="90"/>
      <c r="H397" s="55"/>
      <c r="I397" s="55"/>
      <c r="J397" s="55"/>
      <c r="K397" s="57"/>
      <c r="L397" s="57"/>
      <c r="M397" s="55"/>
      <c r="N397" s="55"/>
      <c r="O397" s="55"/>
      <c r="P397" s="55"/>
      <c r="Q397" s="57">
        <f t="shared" si="70"/>
        <v>0</v>
      </c>
    </row>
    <row r="398" spans="2:17" ht="45" hidden="1" customHeight="1" x14ac:dyDescent="0.25">
      <c r="B398" s="253" t="s">
        <v>519</v>
      </c>
      <c r="C398" s="253"/>
      <c r="D398" s="253"/>
      <c r="E398" s="253"/>
      <c r="F398" s="57">
        <f t="shared" si="68"/>
        <v>0</v>
      </c>
      <c r="G398" s="90"/>
      <c r="H398" s="55"/>
      <c r="I398" s="55"/>
      <c r="J398" s="55"/>
      <c r="K398" s="57"/>
      <c r="L398" s="57"/>
      <c r="M398" s="55"/>
      <c r="N398" s="55"/>
      <c r="O398" s="55"/>
      <c r="P398" s="55"/>
      <c r="Q398" s="57">
        <f t="shared" si="70"/>
        <v>0</v>
      </c>
    </row>
    <row r="399" spans="2:17" ht="33" hidden="1" customHeight="1" x14ac:dyDescent="0.25">
      <c r="B399" s="253" t="s">
        <v>520</v>
      </c>
      <c r="C399" s="253"/>
      <c r="D399" s="253"/>
      <c r="E399" s="253"/>
      <c r="F399" s="57">
        <f t="shared" si="68"/>
        <v>0</v>
      </c>
      <c r="G399" s="90"/>
      <c r="H399" s="55"/>
      <c r="I399" s="55"/>
      <c r="J399" s="55"/>
      <c r="K399" s="57"/>
      <c r="L399" s="57"/>
      <c r="M399" s="55"/>
      <c r="N399" s="55"/>
      <c r="O399" s="55"/>
      <c r="P399" s="55"/>
      <c r="Q399" s="57">
        <f t="shared" si="70"/>
        <v>0</v>
      </c>
    </row>
    <row r="400" spans="2:17" ht="31.5" hidden="1" customHeight="1" x14ac:dyDescent="0.25">
      <c r="B400" s="253" t="s">
        <v>521</v>
      </c>
      <c r="C400" s="253"/>
      <c r="D400" s="253"/>
      <c r="E400" s="253"/>
      <c r="F400" s="57">
        <f t="shared" si="68"/>
        <v>0</v>
      </c>
      <c r="G400" s="90"/>
      <c r="H400" s="55"/>
      <c r="I400" s="55"/>
      <c r="J400" s="55"/>
      <c r="K400" s="57"/>
      <c r="L400" s="57"/>
      <c r="M400" s="55"/>
      <c r="N400" s="55"/>
      <c r="O400" s="55"/>
      <c r="P400" s="55"/>
      <c r="Q400" s="57">
        <f t="shared" si="70"/>
        <v>0</v>
      </c>
    </row>
    <row r="401" spans="2:17" ht="34.5" hidden="1" customHeight="1" x14ac:dyDescent="0.25">
      <c r="B401" s="253" t="s">
        <v>522</v>
      </c>
      <c r="C401" s="253"/>
      <c r="D401" s="253"/>
      <c r="E401" s="253"/>
      <c r="F401" s="57">
        <f t="shared" si="68"/>
        <v>0</v>
      </c>
      <c r="G401" s="90"/>
      <c r="H401" s="55"/>
      <c r="I401" s="55"/>
      <c r="J401" s="55"/>
      <c r="K401" s="57"/>
      <c r="L401" s="57"/>
      <c r="M401" s="55"/>
      <c r="N401" s="55"/>
      <c r="O401" s="55"/>
      <c r="P401" s="55"/>
      <c r="Q401" s="57">
        <f t="shared" si="70"/>
        <v>0</v>
      </c>
    </row>
    <row r="402" spans="2:17" ht="42" hidden="1" customHeight="1" x14ac:dyDescent="0.25">
      <c r="B402" s="253" t="s">
        <v>523</v>
      </c>
      <c r="C402" s="253"/>
      <c r="D402" s="253"/>
      <c r="E402" s="253"/>
      <c r="F402" s="57">
        <f t="shared" si="68"/>
        <v>0</v>
      </c>
      <c r="G402" s="90"/>
      <c r="H402" s="55"/>
      <c r="I402" s="55"/>
      <c r="J402" s="55"/>
      <c r="K402" s="57"/>
      <c r="L402" s="57"/>
      <c r="M402" s="55"/>
      <c r="N402" s="55"/>
      <c r="O402" s="55"/>
      <c r="P402" s="55"/>
      <c r="Q402" s="57">
        <f t="shared" si="70"/>
        <v>0</v>
      </c>
    </row>
    <row r="403" spans="2:17" ht="34.5" hidden="1" customHeight="1" x14ac:dyDescent="0.25">
      <c r="B403" s="253" t="s">
        <v>524</v>
      </c>
      <c r="C403" s="253"/>
      <c r="D403" s="253"/>
      <c r="E403" s="253"/>
      <c r="F403" s="57">
        <f t="shared" si="68"/>
        <v>0</v>
      </c>
      <c r="G403" s="90"/>
      <c r="H403" s="55"/>
      <c r="I403" s="55"/>
      <c r="J403" s="55"/>
      <c r="K403" s="57"/>
      <c r="L403" s="57"/>
      <c r="M403" s="55"/>
      <c r="N403" s="55"/>
      <c r="O403" s="55"/>
      <c r="P403" s="55"/>
      <c r="Q403" s="57">
        <f t="shared" si="70"/>
        <v>0</v>
      </c>
    </row>
    <row r="404" spans="2:17" ht="33.75" hidden="1" customHeight="1" x14ac:dyDescent="0.25">
      <c r="B404" s="253" t="s">
        <v>525</v>
      </c>
      <c r="C404" s="253"/>
      <c r="D404" s="253"/>
      <c r="E404" s="253"/>
      <c r="F404" s="57">
        <f t="shared" si="68"/>
        <v>0</v>
      </c>
      <c r="G404" s="90"/>
      <c r="H404" s="55"/>
      <c r="I404" s="55"/>
      <c r="J404" s="55"/>
      <c r="K404" s="57"/>
      <c r="L404" s="57"/>
      <c r="M404" s="55"/>
      <c r="N404" s="55"/>
      <c r="O404" s="55"/>
      <c r="P404" s="55"/>
      <c r="Q404" s="57">
        <f t="shared" si="70"/>
        <v>0</v>
      </c>
    </row>
    <row r="405" spans="2:17" ht="35.25" hidden="1" customHeight="1" x14ac:dyDescent="0.25">
      <c r="B405" s="253" t="s">
        <v>526</v>
      </c>
      <c r="C405" s="253"/>
      <c r="D405" s="253"/>
      <c r="E405" s="253"/>
      <c r="F405" s="57">
        <f t="shared" si="68"/>
        <v>0</v>
      </c>
      <c r="G405" s="90"/>
      <c r="H405" s="55"/>
      <c r="I405" s="55"/>
      <c r="J405" s="55"/>
      <c r="K405" s="57"/>
      <c r="L405" s="57"/>
      <c r="M405" s="55"/>
      <c r="N405" s="55"/>
      <c r="O405" s="55"/>
      <c r="P405" s="55"/>
      <c r="Q405" s="57">
        <f t="shared" si="70"/>
        <v>0</v>
      </c>
    </row>
    <row r="406" spans="2:17" ht="47.25" hidden="1" customHeight="1" x14ac:dyDescent="0.25">
      <c r="B406" s="253" t="s">
        <v>528</v>
      </c>
      <c r="C406" s="253"/>
      <c r="D406" s="253"/>
      <c r="E406" s="253"/>
      <c r="F406" s="57">
        <f t="shared" si="68"/>
        <v>0</v>
      </c>
      <c r="G406" s="90"/>
      <c r="H406" s="55"/>
      <c r="I406" s="55"/>
      <c r="J406" s="55"/>
      <c r="K406" s="57"/>
      <c r="L406" s="57"/>
      <c r="M406" s="55"/>
      <c r="N406" s="55"/>
      <c r="O406" s="55"/>
      <c r="P406" s="55"/>
      <c r="Q406" s="57">
        <f t="shared" si="70"/>
        <v>0</v>
      </c>
    </row>
    <row r="407" spans="2:17" ht="49.5" hidden="1" customHeight="1" x14ac:dyDescent="0.25">
      <c r="B407" s="253" t="s">
        <v>529</v>
      </c>
      <c r="C407" s="253"/>
      <c r="D407" s="253"/>
      <c r="E407" s="253"/>
      <c r="F407" s="57">
        <f t="shared" si="68"/>
        <v>0</v>
      </c>
      <c r="G407" s="90"/>
      <c r="H407" s="55"/>
      <c r="I407" s="55"/>
      <c r="J407" s="55"/>
      <c r="K407" s="57"/>
      <c r="L407" s="57"/>
      <c r="M407" s="55"/>
      <c r="N407" s="55"/>
      <c r="O407" s="55"/>
      <c r="P407" s="55"/>
      <c r="Q407" s="57">
        <f t="shared" si="70"/>
        <v>0</v>
      </c>
    </row>
    <row r="408" spans="2:17" ht="43.5" hidden="1" customHeight="1" x14ac:dyDescent="0.25">
      <c r="B408" s="253" t="s">
        <v>530</v>
      </c>
      <c r="C408" s="253"/>
      <c r="D408" s="253"/>
      <c r="E408" s="253"/>
      <c r="F408" s="57">
        <f t="shared" si="68"/>
        <v>0</v>
      </c>
      <c r="G408" s="90"/>
      <c r="H408" s="55"/>
      <c r="I408" s="55"/>
      <c r="J408" s="55"/>
      <c r="K408" s="57"/>
      <c r="L408" s="57"/>
      <c r="M408" s="55"/>
      <c r="N408" s="55"/>
      <c r="O408" s="55"/>
      <c r="P408" s="55"/>
      <c r="Q408" s="57">
        <f t="shared" si="70"/>
        <v>0</v>
      </c>
    </row>
    <row r="409" spans="2:17" ht="13.8" hidden="1" x14ac:dyDescent="0.25">
      <c r="B409" s="253"/>
      <c r="C409" s="253"/>
      <c r="D409" s="253"/>
      <c r="E409" s="253"/>
      <c r="F409" s="57">
        <f t="shared" si="68"/>
        <v>0</v>
      </c>
      <c r="G409" s="54"/>
      <c r="H409" s="55"/>
      <c r="I409" s="55"/>
      <c r="J409" s="55"/>
      <c r="K409" s="57"/>
      <c r="L409" s="57"/>
      <c r="M409" s="55"/>
      <c r="N409" s="55"/>
      <c r="O409" s="55"/>
      <c r="P409" s="55"/>
      <c r="Q409" s="57"/>
    </row>
    <row r="410" spans="2:17" ht="41.4" hidden="1" x14ac:dyDescent="0.25">
      <c r="B410" s="6">
        <v>3719700</v>
      </c>
      <c r="C410" s="6">
        <v>9700</v>
      </c>
      <c r="D410" s="154"/>
      <c r="E410" s="6" t="s">
        <v>181</v>
      </c>
      <c r="F410" s="57">
        <f t="shared" ref="F410:F416" si="71">G410+J410</f>
        <v>133468</v>
      </c>
      <c r="G410" s="7">
        <f>SUM(G411:G416)</f>
        <v>133468</v>
      </c>
      <c r="H410" s="5">
        <f>SUM(H411:H416)</f>
        <v>0</v>
      </c>
      <c r="I410" s="5">
        <f>SUM(I411:I416)</f>
        <v>0</v>
      </c>
      <c r="J410" s="5">
        <f>SUM(J411:J416)</f>
        <v>0</v>
      </c>
      <c r="K410" s="57">
        <f t="shared" ref="K410:K415" si="72">M410+P410</f>
        <v>700821</v>
      </c>
      <c r="L410" s="5">
        <f>SUM(L411:L416)</f>
        <v>0</v>
      </c>
      <c r="M410" s="5">
        <f>SUM(M411:M416)</f>
        <v>700821</v>
      </c>
      <c r="N410" s="5">
        <f>SUM(N411:N416)</f>
        <v>0</v>
      </c>
      <c r="O410" s="5">
        <f>SUM(O411:O416)</f>
        <v>0</v>
      </c>
      <c r="P410" s="5">
        <f>SUM(P411:P416)</f>
        <v>0</v>
      </c>
      <c r="Q410" s="57">
        <f t="shared" ref="Q410:Q416" si="73">F410+K410</f>
        <v>834289</v>
      </c>
    </row>
    <row r="411" spans="2:17" ht="27.6" hidden="1" x14ac:dyDescent="0.25">
      <c r="B411" s="2">
        <v>3719700</v>
      </c>
      <c r="C411" s="2">
        <v>9720</v>
      </c>
      <c r="D411" s="2" t="s">
        <v>277</v>
      </c>
      <c r="E411" s="2" t="s">
        <v>182</v>
      </c>
      <c r="F411" s="57">
        <f t="shared" si="71"/>
        <v>0</v>
      </c>
      <c r="G411" s="4"/>
      <c r="H411" s="5"/>
      <c r="I411" s="5"/>
      <c r="J411" s="5"/>
      <c r="K411" s="57">
        <f t="shared" si="72"/>
        <v>0</v>
      </c>
      <c r="L411" s="57"/>
      <c r="M411" s="5"/>
      <c r="N411" s="5"/>
      <c r="O411" s="5"/>
      <c r="P411" s="5"/>
      <c r="Q411" s="57">
        <f t="shared" si="73"/>
        <v>0</v>
      </c>
    </row>
    <row r="412" spans="2:17" ht="36.75" hidden="1" customHeight="1" x14ac:dyDescent="0.25">
      <c r="B412" s="2">
        <v>3719700</v>
      </c>
      <c r="C412" s="2">
        <v>9730</v>
      </c>
      <c r="D412" s="2" t="s">
        <v>277</v>
      </c>
      <c r="E412" s="2" t="s">
        <v>183</v>
      </c>
      <c r="F412" s="57">
        <f t="shared" si="71"/>
        <v>0</v>
      </c>
      <c r="G412" s="4"/>
      <c r="H412" s="5"/>
      <c r="I412" s="5"/>
      <c r="J412" s="5"/>
      <c r="K412" s="57">
        <f t="shared" si="72"/>
        <v>0</v>
      </c>
      <c r="L412" s="57"/>
      <c r="M412" s="5"/>
      <c r="N412" s="5"/>
      <c r="O412" s="5"/>
      <c r="P412" s="5"/>
      <c r="Q412" s="57">
        <f t="shared" si="73"/>
        <v>0</v>
      </c>
    </row>
    <row r="413" spans="2:17" ht="27.6" hidden="1" x14ac:dyDescent="0.25">
      <c r="B413" s="2">
        <v>3719700</v>
      </c>
      <c r="C413" s="2">
        <v>9740</v>
      </c>
      <c r="D413" s="2" t="s">
        <v>277</v>
      </c>
      <c r="E413" s="2" t="s">
        <v>184</v>
      </c>
      <c r="F413" s="57">
        <f t="shared" si="71"/>
        <v>0</v>
      </c>
      <c r="G413" s="4"/>
      <c r="H413" s="5"/>
      <c r="I413" s="5"/>
      <c r="J413" s="5"/>
      <c r="K413" s="57">
        <f t="shared" si="72"/>
        <v>0</v>
      </c>
      <c r="L413" s="57"/>
      <c r="M413" s="5"/>
      <c r="N413" s="5"/>
      <c r="O413" s="5"/>
      <c r="P413" s="5"/>
      <c r="Q413" s="57">
        <f t="shared" si="73"/>
        <v>0</v>
      </c>
    </row>
    <row r="414" spans="2:17" ht="27.6" hidden="1" x14ac:dyDescent="0.25">
      <c r="B414" s="2">
        <v>3719700</v>
      </c>
      <c r="C414" s="2">
        <v>9750</v>
      </c>
      <c r="D414" s="2" t="s">
        <v>277</v>
      </c>
      <c r="E414" s="2" t="s">
        <v>185</v>
      </c>
      <c r="F414" s="57">
        <f t="shared" si="71"/>
        <v>0</v>
      </c>
      <c r="G414" s="4"/>
      <c r="H414" s="5"/>
      <c r="I414" s="5"/>
      <c r="J414" s="5"/>
      <c r="K414" s="57">
        <f t="shared" si="72"/>
        <v>0</v>
      </c>
      <c r="L414" s="57"/>
      <c r="M414" s="5"/>
      <c r="N414" s="5"/>
      <c r="O414" s="5"/>
      <c r="P414" s="5"/>
      <c r="Q414" s="57">
        <f t="shared" si="73"/>
        <v>0</v>
      </c>
    </row>
    <row r="415" spans="2:17" ht="27.6" hidden="1" x14ac:dyDescent="0.25">
      <c r="B415" s="2">
        <v>3719700</v>
      </c>
      <c r="C415" s="2">
        <v>9760</v>
      </c>
      <c r="D415" s="2" t="s">
        <v>277</v>
      </c>
      <c r="E415" s="2" t="s">
        <v>186</v>
      </c>
      <c r="F415" s="57">
        <f t="shared" si="71"/>
        <v>0</v>
      </c>
      <c r="G415" s="4"/>
      <c r="H415" s="5"/>
      <c r="I415" s="5"/>
      <c r="J415" s="5"/>
      <c r="K415" s="57">
        <f t="shared" si="72"/>
        <v>0</v>
      </c>
      <c r="L415" s="57"/>
      <c r="M415" s="5"/>
      <c r="N415" s="5"/>
      <c r="O415" s="5"/>
      <c r="P415" s="5"/>
      <c r="Q415" s="57">
        <f t="shared" si="73"/>
        <v>0</v>
      </c>
    </row>
    <row r="416" spans="2:17" ht="13.8" x14ac:dyDescent="0.25">
      <c r="B416" s="134">
        <v>3719770</v>
      </c>
      <c r="C416" s="134">
        <v>9770</v>
      </c>
      <c r="D416" s="134" t="s">
        <v>277</v>
      </c>
      <c r="E416" s="160" t="s">
        <v>187</v>
      </c>
      <c r="F416" s="137">
        <f t="shared" si="71"/>
        <v>133468</v>
      </c>
      <c r="G416" s="141">
        <v>133468</v>
      </c>
      <c r="H416" s="138"/>
      <c r="I416" s="138"/>
      <c r="J416" s="138"/>
      <c r="K416" s="137">
        <f>M416+P416</f>
        <v>700821</v>
      </c>
      <c r="L416" s="138"/>
      <c r="M416" s="138">
        <v>700821</v>
      </c>
      <c r="N416" s="138"/>
      <c r="O416" s="138"/>
      <c r="P416" s="138"/>
      <c r="Q416" s="137">
        <f t="shared" si="73"/>
        <v>834289</v>
      </c>
    </row>
    <row r="417" spans="2:17" ht="15" hidden="1" customHeight="1" x14ac:dyDescent="0.25">
      <c r="B417" s="253" t="s">
        <v>634</v>
      </c>
      <c r="C417" s="253"/>
      <c r="D417" s="253"/>
      <c r="E417" s="253"/>
      <c r="F417" s="57">
        <f>G417+J417</f>
        <v>0</v>
      </c>
      <c r="G417" s="4"/>
      <c r="H417" s="5"/>
      <c r="I417" s="5"/>
      <c r="J417" s="5"/>
      <c r="K417" s="57">
        <f>M417+P417</f>
        <v>0</v>
      </c>
      <c r="L417" s="57"/>
      <c r="M417" s="5"/>
      <c r="N417" s="5"/>
      <c r="O417" s="5"/>
      <c r="P417" s="5"/>
      <c r="Q417" s="57">
        <f>F417+K417</f>
        <v>0</v>
      </c>
    </row>
    <row r="418" spans="2:17" ht="15" hidden="1" customHeight="1" x14ac:dyDescent="0.25">
      <c r="B418" s="253" t="s">
        <v>627</v>
      </c>
      <c r="C418" s="253"/>
      <c r="D418" s="253"/>
      <c r="E418" s="253"/>
      <c r="F418" s="57">
        <f>G418+J418</f>
        <v>0</v>
      </c>
      <c r="G418" s="4"/>
      <c r="H418" s="5"/>
      <c r="I418" s="5"/>
      <c r="J418" s="5"/>
      <c r="K418" s="57">
        <f>M418+P418</f>
        <v>0</v>
      </c>
      <c r="L418" s="57"/>
      <c r="M418" s="5"/>
      <c r="N418" s="5"/>
      <c r="O418" s="5"/>
      <c r="P418" s="5"/>
      <c r="Q418" s="57">
        <f>F418+K418</f>
        <v>0</v>
      </c>
    </row>
    <row r="419" spans="2:17" ht="55.2" hidden="1" x14ac:dyDescent="0.25">
      <c r="B419" s="6">
        <v>3719810</v>
      </c>
      <c r="C419" s="6">
        <v>9810</v>
      </c>
      <c r="D419" s="154" t="s">
        <v>277</v>
      </c>
      <c r="E419" s="37" t="s">
        <v>103</v>
      </c>
      <c r="F419" s="57"/>
      <c r="G419" s="4"/>
      <c r="H419" s="5"/>
      <c r="I419" s="5"/>
      <c r="J419" s="5"/>
      <c r="K419" s="57"/>
      <c r="L419" s="57"/>
      <c r="M419" s="5"/>
      <c r="N419" s="5"/>
      <c r="O419" s="5"/>
      <c r="P419" s="5"/>
      <c r="Q419" s="57"/>
    </row>
    <row r="420" spans="2:17" ht="13.8" hidden="1" x14ac:dyDescent="0.25">
      <c r="B420" s="264" t="s">
        <v>104</v>
      </c>
      <c r="C420" s="264"/>
      <c r="D420" s="264"/>
      <c r="E420" s="264"/>
      <c r="F420" s="57"/>
      <c r="G420" s="4"/>
      <c r="H420" s="5"/>
      <c r="I420" s="5"/>
      <c r="J420" s="5"/>
      <c r="K420" s="57"/>
      <c r="L420" s="57"/>
      <c r="M420" s="5"/>
      <c r="N420" s="5"/>
      <c r="O420" s="5"/>
      <c r="P420" s="5"/>
      <c r="Q420" s="57"/>
    </row>
    <row r="421" spans="2:17" ht="13.8" hidden="1" x14ac:dyDescent="0.25">
      <c r="B421" s="264" t="s">
        <v>105</v>
      </c>
      <c r="C421" s="264"/>
      <c r="D421" s="264"/>
      <c r="E421" s="264"/>
      <c r="F421" s="57"/>
      <c r="G421" s="4"/>
      <c r="H421" s="5"/>
      <c r="I421" s="5"/>
      <c r="J421" s="5"/>
      <c r="K421" s="57"/>
      <c r="L421" s="57"/>
      <c r="M421" s="5"/>
      <c r="N421" s="5"/>
      <c r="O421" s="5"/>
      <c r="P421" s="5"/>
      <c r="Q421" s="57"/>
    </row>
    <row r="422" spans="2:17" ht="13.8" hidden="1" x14ac:dyDescent="0.25">
      <c r="B422" s="264" t="s">
        <v>106</v>
      </c>
      <c r="C422" s="264"/>
      <c r="D422" s="264"/>
      <c r="E422" s="264"/>
      <c r="F422" s="57"/>
      <c r="G422" s="4"/>
      <c r="H422" s="5"/>
      <c r="I422" s="5"/>
      <c r="J422" s="5"/>
      <c r="K422" s="57"/>
      <c r="L422" s="57"/>
      <c r="M422" s="5"/>
      <c r="N422" s="5"/>
      <c r="O422" s="5"/>
      <c r="P422" s="5"/>
      <c r="Q422" s="57"/>
    </row>
    <row r="423" spans="2:17" ht="13.8" hidden="1" x14ac:dyDescent="0.25">
      <c r="B423" s="264" t="s">
        <v>107</v>
      </c>
      <c r="C423" s="264"/>
      <c r="D423" s="264"/>
      <c r="E423" s="264"/>
      <c r="F423" s="57"/>
      <c r="G423" s="4"/>
      <c r="H423" s="5"/>
      <c r="I423" s="5"/>
      <c r="J423" s="5"/>
      <c r="K423" s="57"/>
      <c r="L423" s="57"/>
      <c r="M423" s="5"/>
      <c r="N423" s="5"/>
      <c r="O423" s="5"/>
      <c r="P423" s="5"/>
      <c r="Q423" s="57"/>
    </row>
    <row r="424" spans="2:17" ht="13.8" hidden="1" x14ac:dyDescent="0.25">
      <c r="B424" s="264" t="s">
        <v>108</v>
      </c>
      <c r="C424" s="264"/>
      <c r="D424" s="264"/>
      <c r="E424" s="264"/>
      <c r="F424" s="57"/>
      <c r="G424" s="4"/>
      <c r="H424" s="5"/>
      <c r="I424" s="5"/>
      <c r="J424" s="5"/>
      <c r="K424" s="57"/>
      <c r="L424" s="57"/>
      <c r="M424" s="5"/>
      <c r="N424" s="5"/>
      <c r="O424" s="5"/>
      <c r="P424" s="5"/>
      <c r="Q424" s="57"/>
    </row>
    <row r="425" spans="2:17" ht="13.8" hidden="1" x14ac:dyDescent="0.25">
      <c r="B425" s="264" t="s">
        <v>635</v>
      </c>
      <c r="C425" s="264"/>
      <c r="D425" s="264"/>
      <c r="E425" s="264"/>
      <c r="F425" s="57"/>
      <c r="G425" s="4"/>
      <c r="H425" s="5"/>
      <c r="I425" s="5"/>
      <c r="J425" s="5"/>
      <c r="K425" s="57"/>
      <c r="L425" s="57"/>
      <c r="M425" s="5"/>
      <c r="N425" s="5"/>
      <c r="O425" s="5"/>
      <c r="P425" s="5"/>
      <c r="Q425" s="57"/>
    </row>
    <row r="426" spans="2:17" ht="13.8" hidden="1" x14ac:dyDescent="0.25">
      <c r="B426" s="264" t="s">
        <v>109</v>
      </c>
      <c r="C426" s="264"/>
      <c r="D426" s="264"/>
      <c r="E426" s="264"/>
      <c r="F426" s="57"/>
      <c r="G426" s="4"/>
      <c r="H426" s="5"/>
      <c r="I426" s="5"/>
      <c r="J426" s="5"/>
      <c r="K426" s="57"/>
      <c r="L426" s="57"/>
      <c r="M426" s="5"/>
      <c r="N426" s="5"/>
      <c r="O426" s="5"/>
      <c r="P426" s="5"/>
      <c r="Q426" s="57"/>
    </row>
    <row r="427" spans="2:17" ht="13.8" hidden="1" x14ac:dyDescent="0.25">
      <c r="B427" s="264" t="s">
        <v>110</v>
      </c>
      <c r="C427" s="264"/>
      <c r="D427" s="264"/>
      <c r="E427" s="264"/>
      <c r="F427" s="57"/>
      <c r="G427" s="4"/>
      <c r="H427" s="5"/>
      <c r="I427" s="5"/>
      <c r="J427" s="5"/>
      <c r="K427" s="57"/>
      <c r="L427" s="57"/>
      <c r="M427" s="5"/>
      <c r="N427" s="5"/>
      <c r="O427" s="5"/>
      <c r="P427" s="5"/>
      <c r="Q427" s="57"/>
    </row>
    <row r="428" spans="2:17" ht="13.8" hidden="1" x14ac:dyDescent="0.25">
      <c r="B428" s="264" t="s">
        <v>111</v>
      </c>
      <c r="C428" s="264"/>
      <c r="D428" s="264"/>
      <c r="E428" s="264"/>
      <c r="F428" s="57"/>
      <c r="G428" s="4"/>
      <c r="H428" s="5"/>
      <c r="I428" s="5"/>
      <c r="J428" s="5"/>
      <c r="K428" s="57"/>
      <c r="L428" s="57"/>
      <c r="M428" s="5"/>
      <c r="N428" s="5"/>
      <c r="O428" s="5"/>
      <c r="P428" s="5"/>
      <c r="Q428" s="57"/>
    </row>
    <row r="429" spans="2:17" ht="13.8" hidden="1" x14ac:dyDescent="0.25">
      <c r="B429" s="264" t="s">
        <v>112</v>
      </c>
      <c r="C429" s="264"/>
      <c r="D429" s="264"/>
      <c r="E429" s="264"/>
      <c r="F429" s="57"/>
      <c r="G429" s="4"/>
      <c r="H429" s="5"/>
      <c r="I429" s="5"/>
      <c r="J429" s="5"/>
      <c r="K429" s="57"/>
      <c r="L429" s="57"/>
      <c r="M429" s="5"/>
      <c r="N429" s="5"/>
      <c r="O429" s="5"/>
      <c r="P429" s="5"/>
      <c r="Q429" s="57"/>
    </row>
    <row r="430" spans="2:17" ht="13.8" hidden="1" x14ac:dyDescent="0.25">
      <c r="B430" s="264" t="s">
        <v>113</v>
      </c>
      <c r="C430" s="264"/>
      <c r="D430" s="264"/>
      <c r="E430" s="264"/>
      <c r="F430" s="57"/>
      <c r="G430" s="4"/>
      <c r="H430" s="5"/>
      <c r="I430" s="5"/>
      <c r="J430" s="5"/>
      <c r="K430" s="57"/>
      <c r="L430" s="57"/>
      <c r="M430" s="5"/>
      <c r="N430" s="5"/>
      <c r="O430" s="5"/>
      <c r="P430" s="5"/>
      <c r="Q430" s="57"/>
    </row>
    <row r="431" spans="2:17" ht="13.8" hidden="1" x14ac:dyDescent="0.25">
      <c r="B431" s="264" t="s">
        <v>114</v>
      </c>
      <c r="C431" s="264"/>
      <c r="D431" s="264"/>
      <c r="E431" s="264"/>
      <c r="F431" s="57"/>
      <c r="G431" s="4"/>
      <c r="H431" s="5"/>
      <c r="I431" s="5"/>
      <c r="J431" s="5"/>
      <c r="K431" s="57"/>
      <c r="L431" s="57"/>
      <c r="M431" s="5"/>
      <c r="N431" s="5"/>
      <c r="O431" s="5"/>
      <c r="P431" s="5"/>
      <c r="Q431" s="57"/>
    </row>
    <row r="432" spans="2:17" ht="13.8" hidden="1" x14ac:dyDescent="0.25">
      <c r="B432" s="264" t="s">
        <v>115</v>
      </c>
      <c r="C432" s="264"/>
      <c r="D432" s="264"/>
      <c r="E432" s="264"/>
      <c r="F432" s="57"/>
      <c r="G432" s="4"/>
      <c r="H432" s="5"/>
      <c r="I432" s="5"/>
      <c r="J432" s="5"/>
      <c r="K432" s="57"/>
      <c r="L432" s="57"/>
      <c r="M432" s="5"/>
      <c r="N432" s="5"/>
      <c r="O432" s="5"/>
      <c r="P432" s="5"/>
      <c r="Q432" s="57"/>
    </row>
    <row r="433" spans="2:21" ht="13.8" hidden="1" x14ac:dyDescent="0.25">
      <c r="B433" s="264" t="s">
        <v>116</v>
      </c>
      <c r="C433" s="264"/>
      <c r="D433" s="264"/>
      <c r="E433" s="264"/>
      <c r="F433" s="57"/>
      <c r="G433" s="4"/>
      <c r="H433" s="5"/>
      <c r="I433" s="5"/>
      <c r="J433" s="5"/>
      <c r="K433" s="57"/>
      <c r="L433" s="57"/>
      <c r="M433" s="5"/>
      <c r="N433" s="5"/>
      <c r="O433" s="5"/>
      <c r="P433" s="5"/>
      <c r="Q433" s="57"/>
    </row>
    <row r="434" spans="2:21" ht="13.8" hidden="1" x14ac:dyDescent="0.25">
      <c r="B434" s="264" t="s">
        <v>117</v>
      </c>
      <c r="C434" s="264"/>
      <c r="D434" s="264"/>
      <c r="E434" s="264"/>
      <c r="F434" s="57"/>
      <c r="G434" s="4"/>
      <c r="H434" s="5"/>
      <c r="I434" s="5"/>
      <c r="J434" s="5"/>
      <c r="K434" s="57"/>
      <c r="L434" s="57"/>
      <c r="M434" s="5"/>
      <c r="N434" s="5"/>
      <c r="O434" s="5"/>
      <c r="P434" s="5"/>
      <c r="Q434" s="57"/>
    </row>
    <row r="435" spans="2:21" ht="13.8" hidden="1" x14ac:dyDescent="0.25">
      <c r="B435" s="264" t="s">
        <v>245</v>
      </c>
      <c r="C435" s="264"/>
      <c r="D435" s="264"/>
      <c r="E435" s="264"/>
      <c r="F435" s="57"/>
      <c r="G435" s="4"/>
      <c r="H435" s="5"/>
      <c r="I435" s="5"/>
      <c r="J435" s="5"/>
      <c r="K435" s="57"/>
      <c r="L435" s="57"/>
      <c r="M435" s="5"/>
      <c r="N435" s="5"/>
      <c r="O435" s="5"/>
      <c r="P435" s="5"/>
      <c r="Q435" s="57"/>
    </row>
    <row r="436" spans="2:21" ht="15.6" x14ac:dyDescent="0.25">
      <c r="B436" s="298" t="s">
        <v>132</v>
      </c>
      <c r="C436" s="299"/>
      <c r="D436" s="299"/>
      <c r="E436" s="300"/>
      <c r="F436" s="116">
        <f>F13+F25+F107+F153+F185+F190+F197+F226+F278+F303+F309+F262+F249</f>
        <v>4481721</v>
      </c>
      <c r="G436" s="143">
        <f t="shared" ref="G436:Q436" si="74">G13+G25+G107+G153+G185+G190+G197+G226+G278+G303+G309+G262+G249</f>
        <v>4481721</v>
      </c>
      <c r="H436" s="116">
        <f t="shared" si="74"/>
        <v>0</v>
      </c>
      <c r="I436" s="211">
        <f t="shared" si="74"/>
        <v>1100689.8800000001</v>
      </c>
      <c r="J436" s="116">
        <f t="shared" si="74"/>
        <v>0</v>
      </c>
      <c r="K436" s="116">
        <f t="shared" si="74"/>
        <v>5700821</v>
      </c>
      <c r="L436" s="116">
        <f t="shared" si="74"/>
        <v>5000000</v>
      </c>
      <c r="M436" s="116">
        <f t="shared" si="74"/>
        <v>700821</v>
      </c>
      <c r="N436" s="116">
        <f t="shared" si="74"/>
        <v>0</v>
      </c>
      <c r="O436" s="116">
        <f t="shared" si="74"/>
        <v>0</v>
      </c>
      <c r="P436" s="116">
        <f t="shared" si="74"/>
        <v>5000000</v>
      </c>
      <c r="Q436" s="116">
        <f t="shared" si="74"/>
        <v>10182542</v>
      </c>
    </row>
    <row r="438" spans="2:21" ht="17.399999999999999" x14ac:dyDescent="0.3">
      <c r="B438" s="91" t="s">
        <v>594</v>
      </c>
      <c r="C438" s="91"/>
      <c r="D438" s="92"/>
      <c r="E438" s="92"/>
      <c r="F438" s="91"/>
      <c r="G438" s="91"/>
      <c r="H438" s="91"/>
      <c r="I438" s="91"/>
      <c r="J438" s="269"/>
      <c r="K438" s="269"/>
      <c r="L438" s="269"/>
      <c r="M438" s="269"/>
      <c r="N438" s="93"/>
      <c r="O438" s="91"/>
      <c r="P438" s="91"/>
      <c r="Q438" s="105"/>
    </row>
    <row r="439" spans="2:21" x14ac:dyDescent="0.25">
      <c r="B439" s="94"/>
      <c r="C439" s="94"/>
      <c r="D439" s="94"/>
      <c r="E439" s="94"/>
      <c r="F439" s="94"/>
      <c r="G439" s="94"/>
      <c r="H439" s="94"/>
      <c r="I439" s="60"/>
      <c r="J439" s="94"/>
      <c r="K439" s="94"/>
      <c r="L439" s="94"/>
      <c r="M439" s="60"/>
      <c r="N439" s="94"/>
      <c r="O439" s="94"/>
      <c r="P439" s="94"/>
      <c r="Q439" s="60"/>
      <c r="S439" s="34">
        <f>S13+S25+S107+S153+S185+S190+S197+S226+S249+S262+S278+S303+S309</f>
        <v>0</v>
      </c>
      <c r="T439" s="34">
        <f>T13+T25+T107+T153+T185+T190+T197+T226+T249+T262+T278+T303+T309</f>
        <v>0</v>
      </c>
      <c r="U439" s="34">
        <f>U13+U25+U107+U153+U185+U190+U197+U226+U249+U262+U278+U303+U309</f>
        <v>0</v>
      </c>
    </row>
    <row r="440" spans="2:21" ht="17.399999999999999" x14ac:dyDescent="0.3">
      <c r="B440" s="91" t="s">
        <v>123</v>
      </c>
      <c r="C440" s="91"/>
      <c r="D440" s="91"/>
      <c r="E440" s="91"/>
      <c r="F440" s="91"/>
      <c r="G440" s="91"/>
      <c r="H440" s="94"/>
      <c r="I440" s="60"/>
      <c r="J440" s="94"/>
      <c r="K440" s="94"/>
      <c r="L440" s="94"/>
      <c r="M440" s="60"/>
      <c r="N440" s="94"/>
      <c r="O440" s="94"/>
      <c r="P440" s="91"/>
      <c r="Q440" s="60"/>
    </row>
    <row r="441" spans="2:21" ht="17.399999999999999" x14ac:dyDescent="0.3">
      <c r="B441" s="91" t="s">
        <v>527</v>
      </c>
      <c r="C441" s="91"/>
      <c r="D441" s="91"/>
      <c r="E441" s="91"/>
      <c r="F441" s="91"/>
      <c r="G441" s="91"/>
      <c r="H441" s="94"/>
      <c r="I441" s="60"/>
      <c r="J441" s="94"/>
      <c r="K441" s="94"/>
      <c r="L441" s="94"/>
      <c r="M441" s="60"/>
      <c r="N441" s="94"/>
      <c r="O441" s="94"/>
      <c r="P441" s="91"/>
      <c r="Q441" s="60"/>
    </row>
    <row r="442" spans="2:21" x14ac:dyDescent="0.25">
      <c r="R442" s="95" t="s">
        <v>143</v>
      </c>
    </row>
    <row r="443" spans="2:21" x14ac:dyDescent="0.25">
      <c r="R443" s="95" t="s">
        <v>144</v>
      </c>
    </row>
    <row r="444" spans="2:21" x14ac:dyDescent="0.25">
      <c r="D444" s="96"/>
      <c r="E444" s="96" t="s">
        <v>509</v>
      </c>
      <c r="F444" s="97"/>
      <c r="G444" s="98"/>
      <c r="H444" s="96"/>
      <c r="I444" s="96"/>
      <c r="J444" s="98"/>
      <c r="K444" s="97"/>
      <c r="L444" s="98"/>
      <c r="M444" s="98"/>
      <c r="N444" s="98"/>
      <c r="O444" s="98"/>
      <c r="P444" s="98"/>
      <c r="Q444" s="97"/>
      <c r="R444" s="95"/>
      <c r="S444" s="34"/>
    </row>
    <row r="445" spans="2:21" x14ac:dyDescent="0.25">
      <c r="D445" s="96"/>
      <c r="E445" s="96" t="s">
        <v>510</v>
      </c>
      <c r="F445" s="97"/>
      <c r="G445" s="98"/>
      <c r="H445" s="96"/>
      <c r="I445" s="96"/>
      <c r="J445" s="98"/>
      <c r="K445" s="97"/>
      <c r="L445" s="98"/>
      <c r="M445" s="98"/>
      <c r="N445" s="98"/>
      <c r="O445" s="98"/>
      <c r="P445" s="98"/>
      <c r="Q445" s="97"/>
      <c r="R445" s="95" t="s">
        <v>145</v>
      </c>
    </row>
    <row r="446" spans="2:21" x14ac:dyDescent="0.25"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95"/>
    </row>
    <row r="447" spans="2:21" x14ac:dyDescent="0.25">
      <c r="R447" s="95" t="s">
        <v>144</v>
      </c>
    </row>
    <row r="448" spans="2:21" x14ac:dyDescent="0.25">
      <c r="E448" s="13" t="s">
        <v>140</v>
      </c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5"/>
    </row>
    <row r="449" spans="5:21" x14ac:dyDescent="0.25">
      <c r="E449" s="100" t="s">
        <v>141</v>
      </c>
      <c r="F449" s="101">
        <f>F436-F448</f>
        <v>4481721</v>
      </c>
      <c r="G449" s="100">
        <f t="shared" ref="G449:Q449" si="75">G436-G448</f>
        <v>4481721</v>
      </c>
      <c r="H449" s="100">
        <f t="shared" si="75"/>
        <v>0</v>
      </c>
      <c r="I449" s="100">
        <f t="shared" si="75"/>
        <v>1100689.8800000001</v>
      </c>
      <c r="J449" s="100">
        <f t="shared" si="75"/>
        <v>0</v>
      </c>
      <c r="K449" s="100">
        <f t="shared" si="75"/>
        <v>5700821</v>
      </c>
      <c r="L449" s="100">
        <f t="shared" si="75"/>
        <v>5000000</v>
      </c>
      <c r="M449" s="100">
        <f t="shared" si="75"/>
        <v>700821</v>
      </c>
      <c r="N449" s="100">
        <f t="shared" si="75"/>
        <v>0</v>
      </c>
      <c r="O449" s="100">
        <f t="shared" si="75"/>
        <v>0</v>
      </c>
      <c r="P449" s="100">
        <f t="shared" si="75"/>
        <v>5000000</v>
      </c>
      <c r="Q449" s="100">
        <f t="shared" si="75"/>
        <v>10182542</v>
      </c>
      <c r="R449" s="95" t="s">
        <v>145</v>
      </c>
      <c r="S449" s="96"/>
      <c r="T449" s="96"/>
      <c r="U449" s="96"/>
    </row>
    <row r="450" spans="5:21" x14ac:dyDescent="0.25">
      <c r="E450" s="102" t="s">
        <v>142</v>
      </c>
      <c r="F450" s="103">
        <f>S439-F449</f>
        <v>-4481721</v>
      </c>
      <c r="G450" s="102">
        <f t="shared" ref="G450:Q450" si="76">T439-G449</f>
        <v>-4481721</v>
      </c>
      <c r="H450" s="102">
        <f t="shared" si="76"/>
        <v>0</v>
      </c>
      <c r="I450" s="102">
        <f t="shared" si="76"/>
        <v>-1100689.8800000001</v>
      </c>
      <c r="J450" s="102">
        <f t="shared" si="76"/>
        <v>0</v>
      </c>
      <c r="K450" s="102">
        <f t="shared" si="76"/>
        <v>-5700821</v>
      </c>
      <c r="L450" s="102">
        <f t="shared" si="76"/>
        <v>-5000000</v>
      </c>
      <c r="M450" s="102">
        <f t="shared" si="76"/>
        <v>-700821</v>
      </c>
      <c r="N450" s="102">
        <f t="shared" si="76"/>
        <v>0</v>
      </c>
      <c r="O450" s="102">
        <f t="shared" si="76"/>
        <v>0</v>
      </c>
      <c r="P450" s="102">
        <f t="shared" si="76"/>
        <v>-5000000</v>
      </c>
      <c r="Q450" s="102">
        <f t="shared" si="76"/>
        <v>-10182542</v>
      </c>
      <c r="S450" s="34">
        <f>S442+S449-S447-S448</f>
        <v>0</v>
      </c>
      <c r="T450" s="34">
        <f>T442+T449-T447-T448</f>
        <v>0</v>
      </c>
      <c r="U450" s="34">
        <f>U442+U449-U447-U448</f>
        <v>0</v>
      </c>
    </row>
    <row r="451" spans="5:21" x14ac:dyDescent="0.25">
      <c r="S451" s="101">
        <f>S439-S450</f>
        <v>0</v>
      </c>
      <c r="T451" s="101">
        <f>T439-T450</f>
        <v>0</v>
      </c>
      <c r="U451" s="101">
        <f>U439-U450</f>
        <v>0</v>
      </c>
    </row>
    <row r="452" spans="5:21" x14ac:dyDescent="0.25">
      <c r="F452" s="69"/>
    </row>
    <row r="453" spans="5:21" ht="15.6" x14ac:dyDescent="0.3">
      <c r="G453" s="104"/>
    </row>
    <row r="454" spans="5:21" x14ac:dyDescent="0.25">
      <c r="L454" s="34"/>
    </row>
    <row r="460" spans="5:21" x14ac:dyDescent="0.25">
      <c r="F460" s="69"/>
    </row>
  </sheetData>
  <mergeCells count="173">
    <mergeCell ref="B429:E429"/>
    <mergeCell ref="B430:E430"/>
    <mergeCell ref="B431:E431"/>
    <mergeCell ref="B432:E432"/>
    <mergeCell ref="B433:E433"/>
    <mergeCell ref="B434:E434"/>
    <mergeCell ref="B435:E435"/>
    <mergeCell ref="B420:E420"/>
    <mergeCell ref="B421:E421"/>
    <mergeCell ref="B422:E422"/>
    <mergeCell ref="B423:E423"/>
    <mergeCell ref="B424:E424"/>
    <mergeCell ref="B425:E425"/>
    <mergeCell ref="B426:E426"/>
    <mergeCell ref="B427:E427"/>
    <mergeCell ref="B428:E428"/>
    <mergeCell ref="B436:E436"/>
    <mergeCell ref="J438:M438"/>
    <mergeCell ref="B406:E406"/>
    <mergeCell ref="B407:E407"/>
    <mergeCell ref="B408:E408"/>
    <mergeCell ref="B409:E409"/>
    <mergeCell ref="B417:E417"/>
    <mergeCell ref="B418:E418"/>
    <mergeCell ref="B387:E387"/>
    <mergeCell ref="B388:E388"/>
    <mergeCell ref="B398:E398"/>
    <mergeCell ref="B399:E399"/>
    <mergeCell ref="B390:E390"/>
    <mergeCell ref="B391:E391"/>
    <mergeCell ref="B392:E392"/>
    <mergeCell ref="B393:E393"/>
    <mergeCell ref="B404:E404"/>
    <mergeCell ref="B405:E405"/>
    <mergeCell ref="B394:E394"/>
    <mergeCell ref="B395:E395"/>
    <mergeCell ref="B396:E396"/>
    <mergeCell ref="B397:E397"/>
    <mergeCell ref="B402:E402"/>
    <mergeCell ref="B403:E403"/>
    <mergeCell ref="B400:E400"/>
    <mergeCell ref="B401:E401"/>
    <mergeCell ref="B375:E375"/>
    <mergeCell ref="B376:E376"/>
    <mergeCell ref="B379:E379"/>
    <mergeCell ref="B380:E380"/>
    <mergeCell ref="B381:E381"/>
    <mergeCell ref="B382:E382"/>
    <mergeCell ref="B377:E377"/>
    <mergeCell ref="B378:E378"/>
    <mergeCell ref="B383:E383"/>
    <mergeCell ref="B385:E385"/>
    <mergeCell ref="B374:E374"/>
    <mergeCell ref="B355:E355"/>
    <mergeCell ref="B356:E356"/>
    <mergeCell ref="B365:E365"/>
    <mergeCell ref="B366:E366"/>
    <mergeCell ref="B363:E363"/>
    <mergeCell ref="B373:E373"/>
    <mergeCell ref="B370:E370"/>
    <mergeCell ref="B371:E371"/>
    <mergeCell ref="B367:E367"/>
    <mergeCell ref="B368:E368"/>
    <mergeCell ref="B369:E369"/>
    <mergeCell ref="B360:E360"/>
    <mergeCell ref="B364:E364"/>
    <mergeCell ref="B359:E359"/>
    <mergeCell ref="B357:E357"/>
    <mergeCell ref="B358:E358"/>
    <mergeCell ref="B372:E372"/>
    <mergeCell ref="B351:E351"/>
    <mergeCell ref="B352:E352"/>
    <mergeCell ref="D311:E311"/>
    <mergeCell ref="D280:E280"/>
    <mergeCell ref="D283:E283"/>
    <mergeCell ref="D287:E287"/>
    <mergeCell ref="C309:E309"/>
    <mergeCell ref="C250:E250"/>
    <mergeCell ref="D251:E251"/>
    <mergeCell ref="C262:E262"/>
    <mergeCell ref="C263:E263"/>
    <mergeCell ref="C304:E304"/>
    <mergeCell ref="D264:E264"/>
    <mergeCell ref="B267:E267"/>
    <mergeCell ref="C278:E278"/>
    <mergeCell ref="C279:E279"/>
    <mergeCell ref="D296:E296"/>
    <mergeCell ref="D307:E307"/>
    <mergeCell ref="D305:E305"/>
    <mergeCell ref="D298:E298"/>
    <mergeCell ref="C310:E310"/>
    <mergeCell ref="D320:E320"/>
    <mergeCell ref="D321:E321"/>
    <mergeCell ref="B268:E268"/>
    <mergeCell ref="C249:E249"/>
    <mergeCell ref="C303:E303"/>
    <mergeCell ref="C197:E197"/>
    <mergeCell ref="C198:E198"/>
    <mergeCell ref="D199:E199"/>
    <mergeCell ref="D206:E206"/>
    <mergeCell ref="D209:E209"/>
    <mergeCell ref="D216:E216"/>
    <mergeCell ref="C227:E227"/>
    <mergeCell ref="D221:E221"/>
    <mergeCell ref="D247:E247"/>
    <mergeCell ref="D229:E229"/>
    <mergeCell ref="B269:E269"/>
    <mergeCell ref="B270:E270"/>
    <mergeCell ref="C271:E271"/>
    <mergeCell ref="C272:E272"/>
    <mergeCell ref="D273:E273"/>
    <mergeCell ref="D192:E192"/>
    <mergeCell ref="C185:E185"/>
    <mergeCell ref="C186:E186"/>
    <mergeCell ref="D187:E187"/>
    <mergeCell ref="C226:E226"/>
    <mergeCell ref="D139:E139"/>
    <mergeCell ref="D109:E109"/>
    <mergeCell ref="C190:E190"/>
    <mergeCell ref="C191:E191"/>
    <mergeCell ref="D180:E180"/>
    <mergeCell ref="D182:E182"/>
    <mergeCell ref="C153:E153"/>
    <mergeCell ref="C154:E154"/>
    <mergeCell ref="D155:E155"/>
    <mergeCell ref="D147:E147"/>
    <mergeCell ref="D149:E149"/>
    <mergeCell ref="H9:I9"/>
    <mergeCell ref="J9:J11"/>
    <mergeCell ref="D98:E98"/>
    <mergeCell ref="C107:E107"/>
    <mergeCell ref="C108:E108"/>
    <mergeCell ref="D141:E141"/>
    <mergeCell ref="D162:E162"/>
    <mergeCell ref="D92:E92"/>
    <mergeCell ref="D95:E95"/>
    <mergeCell ref="D85:E85"/>
    <mergeCell ref="D88:E88"/>
    <mergeCell ref="C26:E26"/>
    <mergeCell ref="D27:E27"/>
    <mergeCell ref="D81:E81"/>
    <mergeCell ref="D82:E82"/>
    <mergeCell ref="C25:E25"/>
    <mergeCell ref="D69:E69"/>
    <mergeCell ref="D71:E71"/>
    <mergeCell ref="C13:E13"/>
    <mergeCell ref="C14:E14"/>
    <mergeCell ref="D15:E15"/>
    <mergeCell ref="D18:E18"/>
    <mergeCell ref="F8:J8"/>
    <mergeCell ref="O1:Q1"/>
    <mergeCell ref="B2:Q2"/>
    <mergeCell ref="O3:Q3"/>
    <mergeCell ref="B4:Q4"/>
    <mergeCell ref="B5:D5"/>
    <mergeCell ref="B8:B11"/>
    <mergeCell ref="C8:C11"/>
    <mergeCell ref="D8:D11"/>
    <mergeCell ref="E8:E11"/>
    <mergeCell ref="B6:D6"/>
    <mergeCell ref="K8:P8"/>
    <mergeCell ref="H10:H11"/>
    <mergeCell ref="M9:M11"/>
    <mergeCell ref="P9:P11"/>
    <mergeCell ref="I10:I11"/>
    <mergeCell ref="O10:O11"/>
    <mergeCell ref="K9:K11"/>
    <mergeCell ref="N10:N11"/>
    <mergeCell ref="N9:O9"/>
    <mergeCell ref="Q8:Q11"/>
    <mergeCell ref="F9:F11"/>
    <mergeCell ref="G9:G11"/>
    <mergeCell ref="L9:L11"/>
  </mergeCells>
  <phoneticPr fontId="55" type="noConversion"/>
  <printOptions horizontalCentered="1"/>
  <pageMargins left="0.19685039370078741" right="0.19685039370078741" top="0.17" bottom="0.59055118110236227" header="0.27559055118110237" footer="0.11811023622047245"/>
  <pageSetup paperSize="9" scale="33" orientation="landscape" r:id="rId1"/>
  <headerFooter alignWithMargins="0">
    <oddFooter>&amp;L&amp;12Директор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Ради&amp;R&amp;12М. КОПАЧЕВСЬКИЙЛ. РОМАНОВА</oddFooter>
  </headerFooter>
  <rowBreaks count="5" manualBreakCount="5">
    <brk id="35" min="1" max="16" man="1"/>
    <brk id="225" min="1" max="16" man="1"/>
    <brk id="242" min="1" max="16" man="1"/>
    <brk id="248" min="1" max="16" man="1"/>
    <brk id="316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СВОД</vt:lpstr>
      <vt:lpstr>Н8</vt:lpstr>
      <vt:lpstr>Н8!Заголовки_для_друку</vt:lpstr>
      <vt:lpstr>СВОД!Заголовки_для_друку</vt:lpstr>
      <vt:lpstr>Н8!Область_друку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Kushnir</cp:lastModifiedBy>
  <cp:lastPrinted>2024-04-08T07:19:46Z</cp:lastPrinted>
  <dcterms:created xsi:type="dcterms:W3CDTF">2014-01-17T10:52:16Z</dcterms:created>
  <dcterms:modified xsi:type="dcterms:W3CDTF">2024-04-11T08:58:07Z</dcterms:modified>
</cp:coreProperties>
</file>